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047-SKJF\Abteilung1\Referat14\Public\1_Allgemeines\HompageReferat14\SGB IX\4. Vordrucke\"/>
    </mc:Choice>
  </mc:AlternateContent>
  <bookViews>
    <workbookView xWindow="240" yWindow="285" windowWidth="12120" windowHeight="9120"/>
  </bookViews>
  <sheets>
    <sheet name="Antrags-Deckblatt" sheetId="1" r:id="rId1"/>
    <sheet name="Kalkulierte Auslastung" sheetId="2" r:id="rId2"/>
    <sheet name="Personalbogen" sheetId="3" r:id="rId3"/>
    <sheet name="Kostenkalkulation" sheetId="4" r:id="rId4"/>
    <sheet name="Entgeltberechnung" sheetId="5" r:id="rId5"/>
  </sheets>
  <definedNames>
    <definedName name="_xlnm.Print_Area" localSheetId="0">'Antrags-Deckblatt'!$A$1:$H$52</definedName>
    <definedName name="_xlnm.Print_Area" localSheetId="4">Entgeltberechnung!$A$1:$I$128</definedName>
    <definedName name="_xlnm.Print_Area" localSheetId="1">'Kalkulierte Auslastung'!$A$1:$J$49</definedName>
    <definedName name="_xlnm.Print_Area" localSheetId="2">Personalbogen!$B$1:$F$56</definedName>
  </definedNames>
  <calcPr calcId="162913"/>
</workbook>
</file>

<file path=xl/calcChain.xml><?xml version="1.0" encoding="utf-8"?>
<calcChain xmlns="http://schemas.openxmlformats.org/spreadsheetml/2006/main">
  <c r="N65" i="4" l="1"/>
  <c r="M67" i="4"/>
  <c r="M66" i="4"/>
  <c r="K67" i="4"/>
  <c r="K66" i="4"/>
  <c r="I67" i="4"/>
  <c r="I66" i="4"/>
  <c r="G67" i="4"/>
  <c r="G66" i="4"/>
  <c r="G64" i="4"/>
  <c r="I68" i="4" l="1"/>
  <c r="M68" i="4"/>
  <c r="E19" i="2"/>
  <c r="D17" i="2"/>
  <c r="D16" i="2"/>
  <c r="D15" i="2"/>
  <c r="D14" i="2"/>
  <c r="D13" i="2"/>
  <c r="E12" i="4" l="1"/>
  <c r="E11" i="4"/>
  <c r="I11" i="4"/>
  <c r="E51" i="3"/>
  <c r="D51" i="3"/>
  <c r="E26" i="3"/>
  <c r="D26" i="3"/>
  <c r="I17" i="2"/>
  <c r="B44" i="5"/>
  <c r="D44" i="5" s="1"/>
  <c r="I16" i="2"/>
  <c r="B43" i="5" s="1"/>
  <c r="I15" i="2"/>
  <c r="I14" i="2"/>
  <c r="B41" i="5"/>
  <c r="I13" i="2"/>
  <c r="C44" i="5"/>
  <c r="C43" i="5"/>
  <c r="C42" i="5"/>
  <c r="C41" i="5"/>
  <c r="C40" i="5"/>
  <c r="N68" i="4"/>
  <c r="N69" i="4" s="1"/>
  <c r="E20" i="5" s="1"/>
  <c r="A69" i="5" s="1"/>
  <c r="E69" i="5" s="1"/>
  <c r="E85" i="5" s="1"/>
  <c r="O51" i="4"/>
  <c r="O52" i="4"/>
  <c r="O53" i="4"/>
  <c r="O54" i="4"/>
  <c r="O55" i="4"/>
  <c r="O56" i="4"/>
  <c r="O57" i="4"/>
  <c r="O58" i="4"/>
  <c r="O59" i="4"/>
  <c r="O60" i="4"/>
  <c r="O50" i="4"/>
  <c r="O28" i="4"/>
  <c r="E63" i="4"/>
  <c r="N62" i="4"/>
  <c r="N60" i="4"/>
  <c r="C5" i="2"/>
  <c r="E31" i="3"/>
  <c r="E13" i="4"/>
  <c r="B40" i="5"/>
  <c r="D40" i="5" s="1"/>
  <c r="N50" i="4"/>
  <c r="N63" i="4"/>
  <c r="N51" i="4"/>
  <c r="N52" i="4"/>
  <c r="N53" i="4"/>
  <c r="N54" i="4"/>
  <c r="N55" i="4"/>
  <c r="N56" i="4"/>
  <c r="N57" i="4"/>
  <c r="N58" i="4"/>
  <c r="N59" i="4"/>
  <c r="M27" i="4"/>
  <c r="M36" i="4"/>
  <c r="I18" i="4"/>
  <c r="I19" i="4"/>
  <c r="I20" i="4"/>
  <c r="I21" i="4"/>
  <c r="I22" i="4"/>
  <c r="I27" i="4"/>
  <c r="I23" i="4"/>
  <c r="I24" i="4"/>
  <c r="I25" i="4"/>
  <c r="I26" i="4"/>
  <c r="I29" i="4"/>
  <c r="I30" i="4"/>
  <c r="I31" i="4"/>
  <c r="I33" i="4"/>
  <c r="I34" i="4"/>
  <c r="I35" i="4"/>
  <c r="G18" i="4"/>
  <c r="G19" i="4"/>
  <c r="G20" i="4"/>
  <c r="G21" i="4"/>
  <c r="G22" i="4"/>
  <c r="G23" i="4"/>
  <c r="G24" i="4"/>
  <c r="G25" i="4"/>
  <c r="G26" i="4"/>
  <c r="G29" i="4"/>
  <c r="G30" i="4"/>
  <c r="G31" i="4"/>
  <c r="G36" i="4"/>
  <c r="G33" i="4"/>
  <c r="G34" i="4"/>
  <c r="G35" i="4"/>
  <c r="G68" i="4"/>
  <c r="G69" i="4" s="1"/>
  <c r="E11" i="5" s="1"/>
  <c r="A27" i="5" s="1"/>
  <c r="K18" i="4"/>
  <c r="K19" i="4"/>
  <c r="K20" i="4"/>
  <c r="K21" i="4"/>
  <c r="K22" i="4"/>
  <c r="K23" i="4"/>
  <c r="K24" i="4"/>
  <c r="K25" i="4"/>
  <c r="K26" i="4"/>
  <c r="K29" i="4"/>
  <c r="K30" i="4"/>
  <c r="K31" i="4"/>
  <c r="K33" i="4"/>
  <c r="K34" i="4"/>
  <c r="K35" i="4"/>
  <c r="K68" i="4"/>
  <c r="K69" i="4" s="1"/>
  <c r="E15" i="5" s="1"/>
  <c r="A53" i="5" s="1"/>
  <c r="E53" i="5" s="1"/>
  <c r="C6" i="4"/>
  <c r="C4" i="5"/>
  <c r="C3" i="4"/>
  <c r="D27" i="2"/>
  <c r="D28" i="2"/>
  <c r="D29" i="2"/>
  <c r="F29" i="2"/>
  <c r="D30" i="2"/>
  <c r="D33" i="2" s="1"/>
  <c r="D31" i="2"/>
  <c r="F31" i="2"/>
  <c r="C19" i="2"/>
  <c r="D19" i="2"/>
  <c r="H19" i="2"/>
  <c r="F6" i="4" s="1"/>
  <c r="E3" i="2"/>
  <c r="E27" i="4"/>
  <c r="E36" i="4"/>
  <c r="E68" i="4"/>
  <c r="E69" i="4" s="1"/>
  <c r="D31" i="3"/>
  <c r="D38" i="3"/>
  <c r="D42" i="3"/>
  <c r="D46" i="3"/>
  <c r="D50" i="3"/>
  <c r="E38" i="3"/>
  <c r="E42" i="3"/>
  <c r="E46" i="3"/>
  <c r="E50" i="3"/>
  <c r="E15" i="4"/>
  <c r="C3" i="3"/>
  <c r="C5" i="3"/>
  <c r="F27" i="2"/>
  <c r="E14" i="4"/>
  <c r="I14" i="4"/>
  <c r="K14" i="4"/>
  <c r="O67" i="4"/>
  <c r="O64" i="4"/>
  <c r="O65" i="4"/>
  <c r="O66" i="4"/>
  <c r="F28" i="2"/>
  <c r="C46" i="4"/>
  <c r="G14" i="4"/>
  <c r="I36" i="4"/>
  <c r="G27" i="4"/>
  <c r="K15" i="4"/>
  <c r="G15" i="4"/>
  <c r="I15" i="4"/>
  <c r="C44" i="4"/>
  <c r="C2" i="5"/>
  <c r="K36" i="4"/>
  <c r="B42" i="5"/>
  <c r="D42" i="5"/>
  <c r="K27" i="4"/>
  <c r="K13" i="4"/>
  <c r="M13" i="4"/>
  <c r="M16" i="4"/>
  <c r="M37" i="4"/>
  <c r="M69" i="4"/>
  <c r="E18" i="5" s="1"/>
  <c r="G11" i="4"/>
  <c r="K11" i="4"/>
  <c r="G12" i="4"/>
  <c r="K12" i="4"/>
  <c r="D41" i="5"/>
  <c r="K16" i="4"/>
  <c r="K37" i="4"/>
  <c r="G16" i="4"/>
  <c r="G37" i="4"/>
  <c r="E16" i="4"/>
  <c r="E37" i="4"/>
  <c r="I12" i="4"/>
  <c r="I16" i="4"/>
  <c r="I37" i="4"/>
  <c r="I69" i="4"/>
  <c r="A37" i="5" s="1"/>
  <c r="E37" i="5" s="1"/>
  <c r="E40" i="5" s="1"/>
  <c r="O68" i="4" l="1"/>
  <c r="F30" i="2"/>
  <c r="F33" i="2" s="1"/>
  <c r="E33" i="2" s="1"/>
  <c r="E13" i="5"/>
  <c r="E61" i="5"/>
  <c r="D87" i="5" s="1"/>
  <c r="A61" i="5"/>
  <c r="E42" i="2"/>
  <c r="E37" i="2"/>
  <c r="E45" i="2"/>
  <c r="E43" i="2"/>
  <c r="E44" i="2"/>
  <c r="I19" i="2"/>
  <c r="C27" i="5" s="1"/>
  <c r="E27" i="5" s="1"/>
  <c r="B45" i="5"/>
  <c r="D43" i="5"/>
  <c r="D45" i="5" s="1"/>
  <c r="C37" i="5" s="1"/>
  <c r="E46" i="2"/>
  <c r="E86" i="5"/>
  <c r="C84" i="5"/>
  <c r="H98" i="5" s="1"/>
  <c r="E41" i="5"/>
  <c r="C85" i="5" s="1"/>
  <c r="H99" i="5" s="1"/>
  <c r="E42" i="5"/>
  <c r="C86" i="5" s="1"/>
  <c r="H100" i="5" s="1"/>
  <c r="E44" i="5"/>
  <c r="C88" i="5" s="1"/>
  <c r="H102" i="5" s="1"/>
  <c r="E43" i="5"/>
  <c r="C87" i="5" s="1"/>
  <c r="H101" i="5" s="1"/>
  <c r="E84" i="5"/>
  <c r="E87" i="5"/>
  <c r="E88" i="5"/>
  <c r="D85" i="5" l="1"/>
  <c r="D84" i="5"/>
  <c r="D88" i="5"/>
  <c r="D86" i="5"/>
  <c r="B85" i="5"/>
  <c r="H85" i="5" s="1"/>
  <c r="B99" i="5" s="1"/>
  <c r="B84" i="5"/>
  <c r="E98" i="5" s="1"/>
  <c r="J19" i="2"/>
  <c r="C53" i="5"/>
  <c r="C69" i="5" s="1"/>
  <c r="C61" i="5"/>
  <c r="G6" i="4"/>
  <c r="O26" i="4" s="1"/>
  <c r="B86" i="5"/>
  <c r="C100" i="5" s="1"/>
  <c r="B87" i="5"/>
  <c r="B88" i="5"/>
  <c r="C98" i="5"/>
  <c r="H84" i="5" l="1"/>
  <c r="B98" i="5" s="1"/>
  <c r="O15" i="4"/>
  <c r="E99" i="5"/>
  <c r="C99" i="5"/>
  <c r="D99" i="5" s="1"/>
  <c r="O12" i="4"/>
  <c r="O18" i="4"/>
  <c r="O11" i="4"/>
  <c r="O30" i="4"/>
  <c r="O62" i="4"/>
  <c r="O63" i="4" s="1"/>
  <c r="O69" i="4" s="1"/>
  <c r="O25" i="4"/>
  <c r="O21" i="4"/>
  <c r="O29" i="4"/>
  <c r="O34" i="4"/>
  <c r="O24" i="4"/>
  <c r="O35" i="4"/>
  <c r="O33" i="4"/>
  <c r="O32" i="4"/>
  <c r="O13" i="4"/>
  <c r="O31" i="4"/>
  <c r="O20" i="4"/>
  <c r="O19" i="4"/>
  <c r="O23" i="4"/>
  <c r="O14" i="4"/>
  <c r="O22" i="4"/>
  <c r="E100" i="5"/>
  <c r="H86" i="5"/>
  <c r="B100" i="5" s="1"/>
  <c r="D100" i="5" s="1"/>
  <c r="H88" i="5"/>
  <c r="B102" i="5" s="1"/>
  <c r="E102" i="5"/>
  <c r="C102" i="5"/>
  <c r="H87" i="5"/>
  <c r="B101" i="5" s="1"/>
  <c r="E101" i="5"/>
  <c r="C101" i="5"/>
  <c r="D98" i="5"/>
  <c r="D101" i="5" l="1"/>
  <c r="O16" i="4"/>
  <c r="O36" i="4"/>
  <c r="O27" i="4"/>
  <c r="D102" i="5"/>
  <c r="O37" i="4" l="1"/>
</calcChain>
</file>

<file path=xl/sharedStrings.xml><?xml version="1.0" encoding="utf-8"?>
<sst xmlns="http://schemas.openxmlformats.org/spreadsheetml/2006/main" count="280" uniqueCount="231">
  <si>
    <t>Straße</t>
  </si>
  <si>
    <t>PLZ/Ort</t>
  </si>
  <si>
    <t>E-Mail-Adresse</t>
  </si>
  <si>
    <t>Status</t>
  </si>
  <si>
    <t>freigemeinnützig</t>
  </si>
  <si>
    <t>1.</t>
  </si>
  <si>
    <t>2.</t>
  </si>
  <si>
    <t>3.</t>
  </si>
  <si>
    <t>Tel.:</t>
  </si>
  <si>
    <t>Gesamt</t>
  </si>
  <si>
    <t>bis</t>
  </si>
  <si>
    <t>für das Jahr</t>
  </si>
  <si>
    <t>%-Anteil</t>
  </si>
  <si>
    <t>Belegtage p.a.</t>
  </si>
  <si>
    <t>Kostenarten</t>
  </si>
  <si>
    <t>Kosten</t>
  </si>
  <si>
    <t>Wert</t>
  </si>
  <si>
    <t>1.1   Geschäftsführung/Verwaltung</t>
  </si>
  <si>
    <t>Summe Personalaufwand</t>
  </si>
  <si>
    <t>2.  Sachaufwand</t>
  </si>
  <si>
    <t>2.1   Lebensmittel</t>
  </si>
  <si>
    <t>.............................</t>
  </si>
  <si>
    <t>Summe Sachaufwand</t>
  </si>
  <si>
    <t>3.1   Küche</t>
  </si>
  <si>
    <t>3.2   Reinigung</t>
  </si>
  <si>
    <t>3.3   Wäsche</t>
  </si>
  <si>
    <t>3.4   Zentralverwaltung</t>
  </si>
  <si>
    <t>3.4.1 Personalaufwand</t>
  </si>
  <si>
    <t>3.4.2 Sachaufwand</t>
  </si>
  <si>
    <t>3.5   Sonstiges (bitte erläutern)</t>
  </si>
  <si>
    <t>Summe Fremdleistungen</t>
  </si>
  <si>
    <t>4.1   Instandhaltung und Instandsetzung</t>
  </si>
  <si>
    <t>4.2   Fremdkapitalzinsen</t>
  </si>
  <si>
    <t>4.3   Eigenkapitalzinsen</t>
  </si>
  <si>
    <t>4.4   Mieten, Pachten u. sonst. Nutzungsentgelte</t>
  </si>
  <si>
    <t>4.5   AfA Gebäude</t>
  </si>
  <si>
    <t>4.6   AfA Außenanlagen</t>
  </si>
  <si>
    <t>4.7   AfA Technische Anlagen und Einbauten</t>
  </si>
  <si>
    <t>4.8   AfA Inventar</t>
  </si>
  <si>
    <t>4.9   AfA Fuhrpark</t>
  </si>
  <si>
    <t>4.10 PKW - Leasing</t>
  </si>
  <si>
    <t>4.11 GWG</t>
  </si>
  <si>
    <t>Summe Investitionsaufwand</t>
  </si>
  <si>
    <t>5.1   Verpflegung</t>
  </si>
  <si>
    <t>5.2   Unterkunft / Miete</t>
  </si>
  <si>
    <t>5.4   Sonstige Einnahmen (bitte erläutern)</t>
  </si>
  <si>
    <t>Summe Abzüge</t>
  </si>
  <si>
    <t>GESAMTKOSTEN NETTO:</t>
  </si>
  <si>
    <t>Funktion / Qualifikation</t>
  </si>
  <si>
    <t>1.  Geschäftsführung/Verwaltung</t>
  </si>
  <si>
    <t>2.  Fachliche Leitung/Koordination</t>
  </si>
  <si>
    <t>3.1   Sozialpädagogen/Sozialarbeiter</t>
  </si>
  <si>
    <t>3.2   Erzieher</t>
  </si>
  <si>
    <t>3.3   Heilpädagogen</t>
  </si>
  <si>
    <t>3.4   Pflegefachkräfte</t>
  </si>
  <si>
    <t>3.6   Heilerziehungspfleger</t>
  </si>
  <si>
    <t>4.  Übergreifende Fachdienste</t>
  </si>
  <si>
    <t>4.1  Psychologen, Diplompädagogen</t>
  </si>
  <si>
    <t>4.2  Sozial- und Heilpädagogen</t>
  </si>
  <si>
    <t>4.3  Sozialarbeiter</t>
  </si>
  <si>
    <t>4.4  Beschäftigungstherapeuten</t>
  </si>
  <si>
    <t>4.5  Sonstiges Personal (bitte erläutern)</t>
  </si>
  <si>
    <t>Summe Übergreifende Fachdienste</t>
  </si>
  <si>
    <t>Summe Hauswirtschaft und Reinigung</t>
  </si>
  <si>
    <t>6.  Küchenpersonal</t>
  </si>
  <si>
    <t>6.1  Fachkräfte</t>
  </si>
  <si>
    <t>6.2  Hilfskräfte</t>
  </si>
  <si>
    <t>Summe Küchenpersonal</t>
  </si>
  <si>
    <t>7.  Technische Dienste</t>
  </si>
  <si>
    <t>7.1   Hausmeister</t>
  </si>
  <si>
    <t>7.2   Handwerker</t>
  </si>
  <si>
    <t>Summe Technische Dienste</t>
  </si>
  <si>
    <t>Gesamtsumme</t>
  </si>
  <si>
    <t>gewichtete Btg</t>
  </si>
  <si>
    <t>Investitionen</t>
  </si>
  <si>
    <t>3.11.3  Nachtwache</t>
  </si>
  <si>
    <t>3.11.2  Nachtbereitschaft (Präsenz)</t>
  </si>
  <si>
    <t>3.11.1  Rufbereitschaft</t>
  </si>
  <si>
    <t>GP</t>
  </si>
  <si>
    <t>5.3   Erstattungen, Rückvergütungen (bitte erläutern)</t>
  </si>
  <si>
    <t>/</t>
  </si>
  <si>
    <t xml:space="preserve"> /</t>
  </si>
  <si>
    <t>Btg</t>
  </si>
  <si>
    <t>Äquivalenzziffern</t>
  </si>
  <si>
    <t>für den Zeitraum vom</t>
  </si>
  <si>
    <t>4.  Kapazität/Auslastung/Aufteilung auf die Hilfebedarfsgruppen (HBG)</t>
  </si>
  <si>
    <t>HBG</t>
  </si>
  <si>
    <t>3.11 Nachtdienste</t>
  </si>
  <si>
    <t>3.8   Zivildienstleistende/freiw. Soziales Jahr</t>
  </si>
  <si>
    <t>Summe Nachtdienste</t>
  </si>
  <si>
    <t>Summe Tagesdienste</t>
  </si>
  <si>
    <t>7.  Kostenkalkulation</t>
  </si>
  <si>
    <t>8. Berechnung der Entgelte</t>
  </si>
  <si>
    <t>8.1 Teilsummen</t>
  </si>
  <si>
    <t>3.5   Pflegehelferin/-helfer</t>
  </si>
  <si>
    <t>Entgeltantrag</t>
  </si>
  <si>
    <t>4.1  Belegung nach Hilfebedarfsgruppen</t>
  </si>
  <si>
    <t>durchschn. Pers.-Schl.</t>
  </si>
  <si>
    <t>Geschäftsführung/Verwaltung</t>
  </si>
  <si>
    <t>Sonstige</t>
  </si>
  <si>
    <t>Summe der Betriebskosten (1 bis 3)</t>
  </si>
  <si>
    <t>Grundpauschale</t>
  </si>
  <si>
    <t>gewichtet</t>
  </si>
  <si>
    <t>ungewichtet</t>
  </si>
  <si>
    <t>Maßnahmepauschalen</t>
  </si>
  <si>
    <t>per annum</t>
  </si>
  <si>
    <t>noch   7.  Kostenkalkulation</t>
  </si>
  <si>
    <t>Kosten ungew. MP</t>
  </si>
  <si>
    <t>Kosten gew. MP</t>
  </si>
  <si>
    <t>8.2  Berechnung der Grundpauschale (GP)</t>
  </si>
  <si>
    <t xml:space="preserve"> Kosten GP</t>
  </si>
  <si>
    <t>Hilfebedarfsgruppe</t>
  </si>
  <si>
    <t>Hilfebedarfsgruppe 1</t>
  </si>
  <si>
    <t>Hilfebedarfsgruppe 2</t>
  </si>
  <si>
    <t>Hilfebedarfsgruppe 3</t>
  </si>
  <si>
    <t>Hilfebedarfsgruppe 4</t>
  </si>
  <si>
    <t>Hilfebedarfsgruppe 5</t>
  </si>
  <si>
    <t>8.4   Berechnung der Ergänzungspauschale (Erg.-Pauschale)</t>
  </si>
  <si>
    <t>Erg.-Pauschale</t>
  </si>
  <si>
    <t>5.1  Leistungstypen/Leistungsbereich</t>
  </si>
  <si>
    <t>Personenzahl</t>
  </si>
  <si>
    <t>3.  Erziehung, Betreuung, Pflege</t>
  </si>
  <si>
    <t xml:space="preserve">6.  Personalbogen </t>
  </si>
  <si>
    <t>nach HBG gewichtet</t>
  </si>
  <si>
    <t>nach HBG ungewichtet</t>
  </si>
  <si>
    <t>8.3  Berechnung der Maßnahmepauschalen (nach HBG gewichtet und nicht gewichtet)</t>
  </si>
  <si>
    <t>8.3.1  Berechnung der nach HBG gewichteten MP</t>
  </si>
  <si>
    <t>Teilsumme der nach HBG gewichteten Maßnahmepauschale (gew. MP)</t>
  </si>
  <si>
    <t>Teilsumme der nach HBG ungewichteten Maßnahmepauschale (ungew. MP)</t>
  </si>
  <si>
    <t>Teilsumme der nach HBG ungewichteten Ergänzungpauschale</t>
  </si>
  <si>
    <t>Teilsumme Investitionsbetrag</t>
  </si>
  <si>
    <t>Teilsumme Grundpauschale (GP)</t>
  </si>
  <si>
    <t>8.3.2   Berechnung der nach HBG ungewichteten MP</t>
  </si>
  <si>
    <t>Kosten Erg.-Pauschale</t>
  </si>
  <si>
    <t>8.5   Berechnung des Investitionsbetrages</t>
  </si>
  <si>
    <t>Kosten Investitionsbetrag</t>
  </si>
  <si>
    <t>MP gesamt</t>
  </si>
  <si>
    <t>gew. MP pPuT</t>
  </si>
  <si>
    <t>privat-gewerblich</t>
  </si>
  <si>
    <t>Auslast. %</t>
  </si>
  <si>
    <t xml:space="preserve">Pers.Schl. </t>
  </si>
  <si>
    <t xml:space="preserve">     Stellen</t>
  </si>
  <si>
    <t>Plan-Belegung</t>
  </si>
  <si>
    <t>im Vereinbarunszeitraum</t>
  </si>
  <si>
    <t>Hauswirtschaft/Reinigung/Küche</t>
  </si>
  <si>
    <t>(haus-) technische Dienste</t>
  </si>
  <si>
    <t>und übergr. Fachdienste</t>
  </si>
  <si>
    <t>inkl. fachl. Leitung/Koordination</t>
  </si>
  <si>
    <t>*</t>
  </si>
  <si>
    <r>
      <t>Ist-Belegung (</t>
    </r>
    <r>
      <rPr>
        <sz val="9"/>
        <rFont val="Arial"/>
        <family val="2"/>
      </rPr>
      <t>Durchschnitt der</t>
    </r>
  </si>
  <si>
    <t>letzten 12 Mon. vor Antr.Zeitpunkt)</t>
  </si>
  <si>
    <t>für Jahr/e</t>
  </si>
  <si>
    <t>Ergänzungs-Pauschale</t>
  </si>
  <si>
    <t>Grund-Pauschale</t>
  </si>
  <si>
    <t>Invest.-Betrag</t>
  </si>
  <si>
    <t>Planbelegung</t>
  </si>
  <si>
    <t>Tage</t>
  </si>
  <si>
    <t>Pers.</t>
  </si>
  <si>
    <t xml:space="preserve">
durchschn.
Kosten p.P.u.T.</t>
  </si>
  <si>
    <t>Ergänzungs-pauschale</t>
  </si>
  <si>
    <t xml:space="preserve"> Plan-Belegtage</t>
  </si>
  <si>
    <t>GP/PuT</t>
  </si>
  <si>
    <t>Bel.Tage</t>
  </si>
  <si>
    <t>gew. MP/PuT/HBG 1</t>
  </si>
  <si>
    <t>Invest.Betrag</t>
  </si>
  <si>
    <t>gesamt</t>
  </si>
  <si>
    <t>Seite 5</t>
  </si>
  <si>
    <t>Abschlag</t>
  </si>
  <si>
    <t>Abwesenheits-</t>
  </si>
  <si>
    <t>vergütung</t>
  </si>
  <si>
    <t>Seite 6</t>
  </si>
  <si>
    <t>Seite 4</t>
  </si>
  <si>
    <t>Seite 3</t>
  </si>
  <si>
    <t>Seite 2</t>
  </si>
  <si>
    <t>Seite 1</t>
  </si>
  <si>
    <t xml:space="preserve">4.  Investitionsaufwand </t>
  </si>
  <si>
    <t>Seite 7</t>
  </si>
  <si>
    <t>Leistungstyp</t>
  </si>
  <si>
    <t xml:space="preserve"> Kapazität:</t>
  </si>
  <si>
    <t>Plätze</t>
  </si>
  <si>
    <t>5.2.</t>
  </si>
  <si>
    <t>Leistungsbereich Betreuung</t>
  </si>
  <si>
    <t>Leistungsbereiche Verwaltung, Hauswirtschaft, Technik</t>
  </si>
  <si>
    <t>Tagdienst</t>
  </si>
  <si>
    <t>Nachtdienst</t>
  </si>
  <si>
    <t>ungew. MP/PuT</t>
  </si>
  <si>
    <t>EP/PuT</t>
  </si>
  <si>
    <t>IB/PuT</t>
  </si>
  <si>
    <t>5.  Ermittlung des Personalausstattung</t>
  </si>
  <si>
    <t>Planwerte/Kalkulation</t>
  </si>
  <si>
    <t>Personalkostenkalkulation</t>
  </si>
  <si>
    <t>3.   Zentrale Leistungen und Fremdbezüge</t>
  </si>
  <si>
    <t>1.5   Technische Dienste</t>
  </si>
  <si>
    <t>2.3   Energie, Wasser, Brennstoffe</t>
  </si>
  <si>
    <t>2.4   Betriebskosten Fuhrpark</t>
  </si>
  <si>
    <t>2.5   Wirtschaftsbedarf</t>
  </si>
  <si>
    <t>2.6   Verwaltungsbedarf</t>
  </si>
  <si>
    <t>2.7   Betreuungssachaufwendungen</t>
  </si>
  <si>
    <t>1.3   Nachtdienst</t>
  </si>
  <si>
    <t>2.2   Steuern, Abgaben, Versicherungen, Beiträge (ohne BG)</t>
  </si>
  <si>
    <r>
      <t xml:space="preserve">1.  Personalaufwand </t>
    </r>
    <r>
      <rPr>
        <sz val="8"/>
        <rFont val="Arial"/>
        <family val="2"/>
      </rPr>
      <t>(inkl. aller Personalnebenkosten)</t>
    </r>
  </si>
  <si>
    <t>Anzahl Planstellen</t>
  </si>
  <si>
    <t>3.9   Praktikanten</t>
  </si>
  <si>
    <t>5.  Reinigung</t>
  </si>
  <si>
    <t>5.2   Hilfskräfte</t>
  </si>
  <si>
    <t>1.4    Hauswirtschaft (Küche, Reinigung)</t>
  </si>
  <si>
    <r>
      <t xml:space="preserve">1.2   Erziehung, Betreuung, Pflege </t>
    </r>
    <r>
      <rPr>
        <sz val="7"/>
        <rFont val="Arial"/>
        <family val="2"/>
      </rPr>
      <t>(Tagesdienst) incl. Leitg./Koord.</t>
    </r>
  </si>
  <si>
    <t xml:space="preserve">Einr.Entgelt </t>
  </si>
  <si>
    <t>Nachtwachen</t>
  </si>
  <si>
    <t>2.8  Sonstiges (bitte erläutern)</t>
  </si>
  <si>
    <t>bitte nur grüne Felder ausfüllen und Formeln unverändert belassen</t>
  </si>
  <si>
    <t>3.10</t>
  </si>
  <si>
    <t>3.11</t>
  </si>
  <si>
    <t>Kalkulationsblatt bitte in dieser gesicherten Version vorlegen</t>
  </si>
  <si>
    <t>5.1   Fachkräfte</t>
  </si>
  <si>
    <t>3.7   Ergotherapeuten</t>
  </si>
  <si>
    <t>MP Abwesenheit</t>
  </si>
  <si>
    <t>GP Abwesenheit</t>
  </si>
  <si>
    <t xml:space="preserve">n a c h r i c h t l i c h </t>
  </si>
  <si>
    <t>25% G/M-P</t>
  </si>
  <si>
    <t>4a Investitionskosten trägergesteuerter Angebote</t>
  </si>
  <si>
    <t xml:space="preserve">     Summe aus den einzelnen Wohnangeboten (vgl. Anlage 1 bis ….)</t>
  </si>
  <si>
    <t>Entgeltkalkulation für BW für psychisch kranke und suchtkranke Menschen</t>
  </si>
  <si>
    <r>
      <t xml:space="preserve">Anlage 3 </t>
    </r>
    <r>
      <rPr>
        <b/>
        <sz val="11"/>
        <rFont val="Arial"/>
        <family val="2"/>
      </rPr>
      <t xml:space="preserve"> zum BremLRV SGB IX</t>
    </r>
  </si>
  <si>
    <t>Name des Leistungsangebots</t>
  </si>
  <si>
    <t>Träger des Leistungsangebots/
Rechtsform</t>
  </si>
  <si>
    <t>Name des Leistungsangebots:</t>
  </si>
  <si>
    <t>9.  Ermittlung des Entgeltes (Gesamt/Person/Tag)</t>
  </si>
  <si>
    <t>Stand 27.09.2019</t>
  </si>
  <si>
    <t>Name der Leistungsangebots:</t>
  </si>
  <si>
    <t>10. Vergütung bei vorübergehender Abwesenheit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</si>
</sst>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/\ mmmm\ yyyy"/>
    <numFmt numFmtId="166" formatCode="#,##0.00\ &quot;€&quot;"/>
    <numFmt numFmtId="167" formatCode="#,##0.00\ &quot;DM&quot;"/>
    <numFmt numFmtId="168" formatCode="#,##0\ &quot;€&quot;"/>
    <numFmt numFmtId="169" formatCode="&quot;1 zu &quot;0.00"/>
    <numFmt numFmtId="170" formatCode="#,##0.00&quot; VK&quot;"/>
    <numFmt numFmtId="171" formatCode="#,##0.0"/>
    <numFmt numFmtId="172" formatCode="#,##0.00&quot; VK  *&quot;"/>
    <numFmt numFmtId="173" formatCode="#,##0.0000"/>
    <numFmt numFmtId="174" formatCode="_-* #,##0.00\ [$€-407]_-;\-* #,##0.00\ [$€-407]_-;_-* &quot;-&quot;??\ [$€-407]_-;_-@_-"/>
    <numFmt numFmtId="175" formatCode="0.0"/>
    <numFmt numFmtId="176" formatCode="#,##0.00000000000"/>
  </numFmts>
  <fonts count="30" x14ac:knownFonts="1">
    <font>
      <sz val="9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u/>
      <sz val="9"/>
      <color indexed="12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11"/>
      <color indexed="30"/>
      <name val="Arial"/>
      <family val="2"/>
    </font>
    <font>
      <b/>
      <sz val="10"/>
      <color indexed="17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49" fontId="0" fillId="0" borderId="1" xfId="0" applyNumberFormat="1" applyBorder="1"/>
    <xf numFmtId="49" fontId="0" fillId="0" borderId="0" xfId="0" applyNumberFormat="1" applyBorder="1"/>
    <xf numFmtId="49" fontId="0" fillId="0" borderId="0" xfId="0" applyNumberFormat="1"/>
    <xf numFmtId="165" fontId="0" fillId="0" borderId="0" xfId="0" applyNumberForma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49" fontId="7" fillId="0" borderId="0" xfId="0" applyNumberFormat="1" applyFont="1" applyFill="1"/>
    <xf numFmtId="0" fontId="4" fillId="0" borderId="0" xfId="0" applyFont="1" applyAlignment="1">
      <alignment horizontal="center"/>
    </xf>
    <xf numFmtId="4" fontId="0" fillId="0" borderId="0" xfId="0" applyNumberFormat="1" applyBorder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0" xfId="0" applyFont="1" applyProtection="1"/>
    <xf numFmtId="0" fontId="0" fillId="0" borderId="0" xfId="0" applyAlignment="1">
      <alignment horizontal="left"/>
    </xf>
    <xf numFmtId="0" fontId="8" fillId="0" borderId="0" xfId="0" applyFont="1"/>
    <xf numFmtId="0" fontId="13" fillId="0" borderId="0" xfId="0" applyFont="1" applyBorder="1" applyAlignment="1" applyProtection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horizontal="right"/>
    </xf>
    <xf numFmtId="0" fontId="8" fillId="0" borderId="4" xfId="0" applyFont="1" applyBorder="1" applyProtection="1"/>
    <xf numFmtId="0" fontId="3" fillId="0" borderId="6" xfId="0" applyFont="1" applyBorder="1" applyAlignment="1" applyProtection="1">
      <alignment horizontal="left"/>
    </xf>
    <xf numFmtId="3" fontId="8" fillId="0" borderId="7" xfId="0" applyNumberFormat="1" applyFont="1" applyFill="1" applyBorder="1" applyProtection="1"/>
    <xf numFmtId="0" fontId="8" fillId="0" borderId="8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3" fontId="8" fillId="0" borderId="10" xfId="0" applyNumberFormat="1" applyFont="1" applyFill="1" applyBorder="1" applyProtection="1"/>
    <xf numFmtId="167" fontId="8" fillId="0" borderId="10" xfId="0" applyNumberFormat="1" applyFont="1" applyFill="1" applyBorder="1" applyProtection="1"/>
    <xf numFmtId="0" fontId="8" fillId="0" borderId="11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3" borderId="12" xfId="0" applyFont="1" applyFill="1" applyBorder="1" applyProtection="1">
      <protection locked="0"/>
    </xf>
    <xf numFmtId="0" fontId="8" fillId="0" borderId="11" xfId="0" applyFont="1" applyFill="1" applyBorder="1" applyProtection="1"/>
    <xf numFmtId="0" fontId="8" fillId="0" borderId="9" xfId="0" applyFont="1" applyFill="1" applyBorder="1" applyProtection="1"/>
    <xf numFmtId="0" fontId="8" fillId="0" borderId="13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0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9" xfId="0" applyFont="1" applyBorder="1" applyAlignment="1" applyProtection="1">
      <alignment horizontal="center"/>
    </xf>
    <xf numFmtId="166" fontId="0" fillId="0" borderId="3" xfId="0" applyNumberFormat="1" applyBorder="1"/>
    <xf numFmtId="166" fontId="0" fillId="0" borderId="3" xfId="0" applyNumberFormat="1" applyBorder="1" applyAlignment="1">
      <alignment horizontal="center"/>
    </xf>
    <xf numFmtId="0" fontId="0" fillId="0" borderId="0" xfId="0" applyNumberFormat="1" applyBorder="1"/>
    <xf numFmtId="0" fontId="7" fillId="0" borderId="0" xfId="0" applyFont="1" applyBorder="1" applyProtection="1"/>
    <xf numFmtId="4" fontId="12" fillId="0" borderId="0" xfId="0" applyNumberFormat="1" applyFont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5" fillId="0" borderId="6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/>
    </xf>
    <xf numFmtId="0" fontId="11" fillId="0" borderId="2" xfId="0" applyFont="1" applyFill="1" applyBorder="1" applyProtection="1"/>
    <xf numFmtId="0" fontId="8" fillId="0" borderId="5" xfId="0" applyFont="1" applyBorder="1" applyProtection="1"/>
    <xf numFmtId="0" fontId="8" fillId="0" borderId="15" xfId="0" applyFont="1" applyBorder="1" applyProtection="1"/>
    <xf numFmtId="0" fontId="8" fillId="0" borderId="9" xfId="0" applyFont="1" applyBorder="1" applyAlignment="1" applyProtection="1">
      <alignment horizontal="left"/>
    </xf>
    <xf numFmtId="16" fontId="8" fillId="0" borderId="4" xfId="0" applyNumberFormat="1" applyFont="1" applyBorder="1" applyAlignment="1" applyProtection="1">
      <alignment horizontal="left"/>
    </xf>
    <xf numFmtId="166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2" fontId="8" fillId="3" borderId="12" xfId="0" applyNumberFormat="1" applyFont="1" applyFill="1" applyBorder="1" applyProtection="1">
      <protection locked="0"/>
    </xf>
    <xf numFmtId="7" fontId="8" fillId="3" borderId="16" xfId="0" applyNumberFormat="1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7" fontId="8" fillId="3" borderId="18" xfId="0" applyNumberFormat="1" applyFont="1" applyFill="1" applyBorder="1" applyProtection="1">
      <protection locked="0"/>
    </xf>
    <xf numFmtId="4" fontId="8" fillId="0" borderId="6" xfId="0" applyNumberFormat="1" applyFont="1" applyFill="1" applyBorder="1" applyProtection="1"/>
    <xf numFmtId="7" fontId="8" fillId="0" borderId="14" xfId="4" applyNumberFormat="1" applyFont="1" applyFill="1" applyBorder="1" applyProtection="1"/>
    <xf numFmtId="44" fontId="0" fillId="0" borderId="3" xfId="4" applyFont="1" applyBorder="1" applyAlignment="1">
      <alignment horizontal="center"/>
    </xf>
    <xf numFmtId="44" fontId="0" fillId="0" borderId="0" xfId="0" applyNumberFormat="1" applyAlignment="1">
      <alignment horizontal="center"/>
    </xf>
    <xf numFmtId="49" fontId="0" fillId="0" borderId="1" xfId="0" applyNumberFormat="1" applyFill="1" applyBorder="1"/>
    <xf numFmtId="4" fontId="0" fillId="0" borderId="0" xfId="0" applyNumberFormat="1" applyAlignment="1">
      <alignment horizontal="center"/>
    </xf>
    <xf numFmtId="49" fontId="0" fillId="2" borderId="0" xfId="0" applyNumberFormat="1" applyFill="1" applyBorder="1"/>
    <xf numFmtId="166" fontId="8" fillId="0" borderId="0" xfId="1" applyNumberFormat="1" applyFont="1" applyFill="1" applyBorder="1" applyProtection="1"/>
    <xf numFmtId="9" fontId="8" fillId="0" borderId="0" xfId="3" applyFont="1" applyBorder="1" applyAlignment="1" applyProtection="1">
      <alignment horizontal="center"/>
    </xf>
    <xf numFmtId="168" fontId="11" fillId="0" borderId="0" xfId="3" applyNumberFormat="1" applyFont="1" applyBorder="1" applyAlignment="1" applyProtection="1">
      <alignment horizontal="center"/>
    </xf>
    <xf numFmtId="0" fontId="3" fillId="0" borderId="8" xfId="0" applyFont="1" applyBorder="1" applyProtection="1"/>
    <xf numFmtId="9" fontId="8" fillId="0" borderId="8" xfId="3" applyFont="1" applyBorder="1" applyAlignment="1" applyProtection="1">
      <alignment horizontal="center"/>
    </xf>
    <xf numFmtId="9" fontId="8" fillId="0" borderId="9" xfId="3" applyFont="1" applyBorder="1" applyAlignment="1" applyProtection="1">
      <alignment horizontal="center"/>
    </xf>
    <xf numFmtId="9" fontId="8" fillId="0" borderId="6" xfId="3" applyFont="1" applyBorder="1" applyAlignment="1" applyProtection="1">
      <alignment horizontal="center"/>
    </xf>
    <xf numFmtId="9" fontId="8" fillId="0" borderId="19" xfId="3" applyFont="1" applyBorder="1" applyAlignment="1" applyProtection="1">
      <alignment horizontal="center"/>
    </xf>
    <xf numFmtId="9" fontId="8" fillId="0" borderId="20" xfId="3" applyFont="1" applyBorder="1" applyAlignment="1" applyProtection="1">
      <alignment horizontal="center"/>
    </xf>
    <xf numFmtId="0" fontId="15" fillId="0" borderId="21" xfId="0" applyFont="1" applyBorder="1" applyAlignment="1" applyProtection="1">
      <alignment horizontal="center" wrapText="1"/>
    </xf>
    <xf numFmtId="9" fontId="8" fillId="0" borderId="22" xfId="3" applyFont="1" applyBorder="1" applyAlignment="1" applyProtection="1">
      <alignment horizontal="center"/>
    </xf>
    <xf numFmtId="9" fontId="8" fillId="0" borderId="23" xfId="3" applyFont="1" applyBorder="1" applyAlignment="1" applyProtection="1">
      <alignment horizontal="center"/>
    </xf>
    <xf numFmtId="9" fontId="8" fillId="0" borderId="2" xfId="3" applyFont="1" applyBorder="1" applyAlignment="1" applyProtection="1">
      <alignment horizontal="center"/>
    </xf>
    <xf numFmtId="9" fontId="8" fillId="0" borderId="15" xfId="3" applyFont="1" applyBorder="1" applyAlignment="1" applyProtection="1">
      <alignment horizontal="center"/>
    </xf>
    <xf numFmtId="9" fontId="8" fillId="0" borderId="23" xfId="3" applyFont="1" applyFill="1" applyBorder="1" applyAlignment="1" applyProtection="1">
      <alignment horizontal="center"/>
    </xf>
    <xf numFmtId="9" fontId="8" fillId="0" borderId="24" xfId="3" applyFont="1" applyBorder="1" applyAlignment="1" applyProtection="1">
      <alignment horizontal="center"/>
    </xf>
    <xf numFmtId="168" fontId="11" fillId="0" borderId="25" xfId="3" applyNumberFormat="1" applyFont="1" applyBorder="1" applyAlignment="1" applyProtection="1">
      <alignment horizontal="center"/>
    </xf>
    <xf numFmtId="9" fontId="8" fillId="0" borderId="20" xfId="3" applyFont="1" applyFill="1" applyBorder="1" applyAlignment="1" applyProtection="1">
      <alignment horizontal="center"/>
    </xf>
    <xf numFmtId="9" fontId="8" fillId="0" borderId="26" xfId="3" applyFont="1" applyBorder="1" applyAlignment="1" applyProtection="1">
      <alignment horizontal="center"/>
    </xf>
    <xf numFmtId="0" fontId="15" fillId="0" borderId="27" xfId="0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 wrapText="1"/>
    </xf>
    <xf numFmtId="9" fontId="8" fillId="0" borderId="5" xfId="3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 wrapText="1"/>
    </xf>
    <xf numFmtId="0" fontId="14" fillId="0" borderId="16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15" fillId="0" borderId="29" xfId="0" applyFont="1" applyBorder="1" applyAlignment="1" applyProtection="1">
      <alignment horizontal="center" wrapText="1"/>
    </xf>
    <xf numFmtId="168" fontId="11" fillId="0" borderId="30" xfId="3" applyNumberFormat="1" applyFont="1" applyBorder="1" applyAlignment="1" applyProtection="1">
      <alignment horizontal="center"/>
    </xf>
    <xf numFmtId="168" fontId="11" fillId="0" borderId="31" xfId="3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9" fontId="4" fillId="0" borderId="6" xfId="3" applyFont="1" applyBorder="1" applyAlignment="1" applyProtection="1">
      <alignment horizontal="center"/>
    </xf>
    <xf numFmtId="9" fontId="4" fillId="0" borderId="2" xfId="3" applyFont="1" applyBorder="1" applyAlignment="1" applyProtection="1">
      <alignment horizontal="center"/>
    </xf>
    <xf numFmtId="49" fontId="4" fillId="0" borderId="0" xfId="0" applyNumberFormat="1" applyFont="1" applyAlignment="1">
      <alignment horizontal="left"/>
    </xf>
    <xf numFmtId="166" fontId="0" fillId="0" borderId="3" xfId="4" applyNumberFormat="1" applyFont="1" applyBorder="1"/>
    <xf numFmtId="0" fontId="4" fillId="0" borderId="0" xfId="0" applyFont="1" applyBorder="1"/>
    <xf numFmtId="4" fontId="11" fillId="0" borderId="32" xfId="3" applyNumberFormat="1" applyFont="1" applyBorder="1" applyAlignment="1" applyProtection="1">
      <alignment horizontal="right"/>
    </xf>
    <xf numFmtId="4" fontId="11" fillId="0" borderId="33" xfId="3" applyNumberFormat="1" applyFont="1" applyBorder="1" applyAlignment="1" applyProtection="1">
      <alignment horizontal="right"/>
    </xf>
    <xf numFmtId="4" fontId="11" fillId="0" borderId="25" xfId="3" applyNumberFormat="1" applyFont="1" applyBorder="1" applyAlignment="1" applyProtection="1">
      <alignment horizontal="right"/>
    </xf>
    <xf numFmtId="4" fontId="11" fillId="0" borderId="34" xfId="3" applyNumberFormat="1" applyFont="1" applyBorder="1" applyAlignment="1" applyProtection="1">
      <alignment horizontal="right"/>
    </xf>
    <xf numFmtId="3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4" fontId="11" fillId="0" borderId="2" xfId="3" applyNumberFormat="1" applyFont="1" applyBorder="1" applyAlignment="1" applyProtection="1">
      <alignment horizontal="center"/>
    </xf>
    <xf numFmtId="4" fontId="8" fillId="0" borderId="19" xfId="3" applyNumberFormat="1" applyFont="1" applyBorder="1" applyAlignment="1" applyProtection="1">
      <alignment horizontal="right"/>
    </xf>
    <xf numFmtId="4" fontId="8" fillId="0" borderId="20" xfId="3" applyNumberFormat="1" applyFont="1" applyBorder="1" applyAlignment="1" applyProtection="1">
      <alignment horizontal="right"/>
    </xf>
    <xf numFmtId="4" fontId="8" fillId="0" borderId="8" xfId="3" applyNumberFormat="1" applyFont="1" applyBorder="1" applyAlignment="1" applyProtection="1">
      <alignment horizontal="right"/>
    </xf>
    <xf numFmtId="4" fontId="8" fillId="0" borderId="6" xfId="3" applyNumberFormat="1" applyFont="1" applyBorder="1" applyAlignment="1" applyProtection="1">
      <alignment horizontal="right"/>
    </xf>
    <xf numFmtId="4" fontId="8" fillId="0" borderId="32" xfId="3" applyNumberFormat="1" applyFont="1" applyFill="1" applyBorder="1" applyAlignment="1" applyProtection="1">
      <alignment horizontal="right"/>
    </xf>
    <xf numFmtId="4" fontId="8" fillId="0" borderId="20" xfId="3" applyNumberFormat="1" applyFont="1" applyFill="1" applyBorder="1" applyAlignment="1" applyProtection="1">
      <alignment horizontal="right"/>
    </xf>
    <xf numFmtId="4" fontId="8" fillId="0" borderId="4" xfId="3" applyNumberFormat="1" applyFont="1" applyBorder="1" applyAlignment="1" applyProtection="1">
      <alignment horizontal="right"/>
    </xf>
    <xf numFmtId="4" fontId="11" fillId="0" borderId="13" xfId="3" applyNumberFormat="1" applyFont="1" applyBorder="1" applyAlignment="1" applyProtection="1">
      <alignment horizontal="right"/>
    </xf>
    <xf numFmtId="4" fontId="8" fillId="0" borderId="14" xfId="3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19" fillId="0" borderId="25" xfId="3" applyNumberFormat="1" applyFont="1" applyBorder="1" applyAlignment="1" applyProtection="1">
      <alignment horizontal="right"/>
    </xf>
    <xf numFmtId="4" fontId="4" fillId="0" borderId="14" xfId="3" applyNumberFormat="1" applyFont="1" applyBorder="1" applyAlignment="1" applyProtection="1">
      <alignment horizontal="right"/>
    </xf>
    <xf numFmtId="4" fontId="19" fillId="0" borderId="35" xfId="3" applyNumberFormat="1" applyFont="1" applyBorder="1" applyAlignment="1" applyProtection="1">
      <alignment horizontal="right"/>
    </xf>
    <xf numFmtId="4" fontId="11" fillId="0" borderId="36" xfId="3" applyNumberFormat="1" applyFont="1" applyBorder="1" applyAlignment="1" applyProtection="1">
      <alignment horizontal="right"/>
    </xf>
    <xf numFmtId="4" fontId="11" fillId="0" borderId="22" xfId="3" applyNumberFormat="1" applyFont="1" applyBorder="1" applyAlignment="1" applyProtection="1">
      <alignment horizontal="right"/>
    </xf>
    <xf numFmtId="4" fontId="11" fillId="0" borderId="30" xfId="3" applyNumberFormat="1" applyFont="1" applyBorder="1" applyAlignment="1" applyProtection="1">
      <alignment horizontal="right"/>
    </xf>
    <xf numFmtId="4" fontId="11" fillId="0" borderId="23" xfId="3" applyNumberFormat="1" applyFont="1" applyBorder="1" applyAlignment="1" applyProtection="1">
      <alignment horizontal="right"/>
    </xf>
    <xf numFmtId="4" fontId="11" fillId="0" borderId="37" xfId="3" applyNumberFormat="1" applyFont="1" applyBorder="1" applyAlignment="1" applyProtection="1">
      <alignment horizontal="right"/>
    </xf>
    <xf numFmtId="4" fontId="11" fillId="0" borderId="11" xfId="3" applyNumberFormat="1" applyFont="1" applyBorder="1" applyAlignment="1" applyProtection="1">
      <alignment horizontal="right"/>
    </xf>
    <xf numFmtId="4" fontId="11" fillId="0" borderId="38" xfId="3" applyNumberFormat="1" applyFont="1" applyBorder="1" applyAlignment="1" applyProtection="1">
      <alignment horizontal="right"/>
    </xf>
    <xf numFmtId="4" fontId="11" fillId="0" borderId="15" xfId="3" applyNumberFormat="1" applyFont="1" applyBorder="1" applyAlignment="1" applyProtection="1">
      <alignment horizontal="right"/>
    </xf>
    <xf numFmtId="4" fontId="11" fillId="0" borderId="31" xfId="3" applyNumberFormat="1" applyFont="1" applyBorder="1" applyAlignment="1" applyProtection="1">
      <alignment horizontal="right"/>
    </xf>
    <xf numFmtId="4" fontId="11" fillId="0" borderId="2" xfId="3" applyNumberFormat="1" applyFont="1" applyBorder="1" applyAlignment="1" applyProtection="1">
      <alignment horizontal="right"/>
    </xf>
    <xf numFmtId="4" fontId="8" fillId="0" borderId="30" xfId="3" applyNumberFormat="1" applyFont="1" applyFill="1" applyBorder="1" applyAlignment="1" applyProtection="1">
      <alignment horizontal="right"/>
    </xf>
    <xf numFmtId="4" fontId="8" fillId="0" borderId="23" xfId="3" applyNumberFormat="1" applyFont="1" applyFill="1" applyBorder="1" applyAlignment="1" applyProtection="1">
      <alignment horizontal="right"/>
    </xf>
    <xf numFmtId="4" fontId="11" fillId="0" borderId="39" xfId="3" applyNumberFormat="1" applyFont="1" applyBorder="1" applyAlignment="1" applyProtection="1">
      <alignment horizontal="right"/>
    </xf>
    <xf numFmtId="4" fontId="11" fillId="0" borderId="40" xfId="3" applyNumberFormat="1" applyFont="1" applyBorder="1" applyAlignment="1" applyProtection="1">
      <alignment horizontal="right"/>
    </xf>
    <xf numFmtId="4" fontId="11" fillId="0" borderId="5" xfId="3" applyNumberFormat="1" applyFont="1" applyBorder="1" applyAlignment="1" applyProtection="1">
      <alignment horizontal="right"/>
    </xf>
    <xf numFmtId="4" fontId="19" fillId="0" borderId="31" xfId="3" applyNumberFormat="1" applyFont="1" applyBorder="1" applyAlignment="1" applyProtection="1">
      <alignment horizontal="right"/>
    </xf>
    <xf numFmtId="4" fontId="19" fillId="0" borderId="2" xfId="3" applyNumberFormat="1" applyFont="1" applyBorder="1" applyAlignment="1" applyProtection="1">
      <alignment horizontal="right"/>
    </xf>
    <xf numFmtId="4" fontId="10" fillId="0" borderId="41" xfId="1" applyNumberFormat="1" applyFont="1" applyFill="1" applyBorder="1" applyAlignment="1" applyProtection="1">
      <alignment horizontal="right"/>
    </xf>
    <xf numFmtId="4" fontId="10" fillId="0" borderId="42" xfId="1" applyNumberFormat="1" applyFont="1" applyFill="1" applyBorder="1" applyAlignment="1" applyProtection="1">
      <alignment horizontal="right"/>
    </xf>
    <xf numFmtId="4" fontId="10" fillId="3" borderId="42" xfId="1" applyNumberFormat="1" applyFont="1" applyFill="1" applyBorder="1" applyAlignment="1" applyProtection="1">
      <alignment horizontal="right"/>
      <protection locked="0"/>
    </xf>
    <xf numFmtId="4" fontId="10" fillId="0" borderId="14" xfId="1" applyNumberFormat="1" applyFont="1" applyFill="1" applyBorder="1" applyAlignment="1" applyProtection="1">
      <alignment horizontal="right"/>
    </xf>
    <xf numFmtId="4" fontId="10" fillId="3" borderId="41" xfId="1" applyNumberFormat="1" applyFont="1" applyFill="1" applyBorder="1" applyAlignment="1" applyProtection="1">
      <alignment horizontal="right"/>
      <protection locked="0"/>
    </xf>
    <xf numFmtId="4" fontId="10" fillId="3" borderId="43" xfId="1" applyNumberFormat="1" applyFont="1" applyFill="1" applyBorder="1" applyAlignment="1" applyProtection="1">
      <alignment horizontal="right"/>
      <protection locked="0"/>
    </xf>
    <xf numFmtId="4" fontId="10" fillId="3" borderId="44" xfId="1" applyNumberFormat="1" applyFont="1" applyFill="1" applyBorder="1" applyAlignment="1" applyProtection="1">
      <alignment horizontal="right"/>
      <protection locked="0"/>
    </xf>
    <xf numFmtId="4" fontId="8" fillId="0" borderId="45" xfId="1" applyNumberFormat="1" applyFont="1" applyFill="1" applyBorder="1" applyAlignment="1" applyProtection="1">
      <alignment horizontal="right"/>
    </xf>
    <xf numFmtId="4" fontId="4" fillId="0" borderId="14" xfId="1" applyNumberFormat="1" applyFont="1" applyFill="1" applyBorder="1" applyAlignment="1" applyProtection="1">
      <alignment horizontal="right"/>
    </xf>
    <xf numFmtId="168" fontId="24" fillId="0" borderId="30" xfId="3" applyNumberFormat="1" applyFont="1" applyBorder="1" applyAlignment="1" applyProtection="1">
      <alignment horizontal="center"/>
    </xf>
    <xf numFmtId="4" fontId="8" fillId="0" borderId="22" xfId="3" applyNumberFormat="1" applyFont="1" applyBorder="1" applyAlignment="1" applyProtection="1">
      <alignment horizontal="right"/>
    </xf>
    <xf numFmtId="4" fontId="8" fillId="0" borderId="23" xfId="3" applyNumberFormat="1" applyFont="1" applyBorder="1" applyAlignment="1" applyProtection="1">
      <alignment horizontal="right"/>
    </xf>
    <xf numFmtId="4" fontId="11" fillId="0" borderId="46" xfId="3" applyNumberFormat="1" applyFont="1" applyBorder="1" applyAlignment="1" applyProtection="1">
      <alignment horizontal="right"/>
    </xf>
    <xf numFmtId="4" fontId="8" fillId="0" borderId="15" xfId="3" applyNumberFormat="1" applyFont="1" applyBorder="1" applyAlignment="1" applyProtection="1">
      <alignment horizontal="right"/>
    </xf>
    <xf numFmtId="4" fontId="11" fillId="0" borderId="47" xfId="3" applyNumberFormat="1" applyFont="1" applyBorder="1" applyAlignment="1" applyProtection="1">
      <alignment horizontal="right"/>
    </xf>
    <xf numFmtId="4" fontId="8" fillId="0" borderId="2" xfId="3" applyNumberFormat="1" applyFont="1" applyBorder="1" applyAlignment="1" applyProtection="1">
      <alignment horizontal="right"/>
    </xf>
    <xf numFmtId="4" fontId="17" fillId="0" borderId="33" xfId="3" applyNumberFormat="1" applyFont="1" applyBorder="1" applyAlignment="1" applyProtection="1">
      <alignment horizontal="right"/>
    </xf>
    <xf numFmtId="4" fontId="17" fillId="0" borderId="23" xfId="3" applyNumberFormat="1" applyFont="1" applyBorder="1" applyAlignment="1" applyProtection="1">
      <alignment horizontal="right"/>
    </xf>
    <xf numFmtId="4" fontId="17" fillId="0" borderId="37" xfId="3" applyNumberFormat="1" applyFont="1" applyBorder="1" applyAlignment="1" applyProtection="1">
      <alignment horizontal="right"/>
    </xf>
    <xf numFmtId="4" fontId="17" fillId="0" borderId="32" xfId="3" applyNumberFormat="1" applyFont="1" applyBorder="1" applyAlignment="1" applyProtection="1">
      <alignment horizontal="right"/>
    </xf>
    <xf numFmtId="4" fontId="17" fillId="0" borderId="39" xfId="3" applyNumberFormat="1" applyFont="1" applyBorder="1" applyAlignment="1" applyProtection="1">
      <alignment horizontal="right"/>
    </xf>
    <xf numFmtId="4" fontId="17" fillId="0" borderId="14" xfId="1" applyNumberFormat="1" applyFont="1" applyFill="1" applyBorder="1" applyAlignment="1" applyProtection="1">
      <alignment horizontal="right"/>
    </xf>
    <xf numFmtId="4" fontId="18" fillId="0" borderId="6" xfId="1" applyNumberFormat="1" applyFont="1" applyBorder="1" applyAlignment="1" applyProtection="1">
      <alignment horizontal="right"/>
    </xf>
    <xf numFmtId="4" fontId="17" fillId="0" borderId="25" xfId="3" applyNumberFormat="1" applyFont="1" applyBorder="1" applyAlignment="1" applyProtection="1">
      <alignment horizontal="right"/>
    </xf>
    <xf numFmtId="4" fontId="17" fillId="0" borderId="6" xfId="3" applyNumberFormat="1" applyFont="1" applyBorder="1" applyAlignment="1" applyProtection="1">
      <alignment horizontal="right"/>
    </xf>
    <xf numFmtId="4" fontId="17" fillId="0" borderId="5" xfId="3" applyNumberFormat="1" applyFont="1" applyBorder="1" applyAlignment="1" applyProtection="1">
      <alignment horizontal="right"/>
    </xf>
    <xf numFmtId="4" fontId="17" fillId="0" borderId="31" xfId="3" applyNumberFormat="1" applyFont="1" applyBorder="1" applyAlignment="1" applyProtection="1">
      <alignment horizontal="right"/>
    </xf>
    <xf numFmtId="4" fontId="17" fillId="0" borderId="2" xfId="3" applyNumberFormat="1" applyFont="1" applyBorder="1" applyAlignment="1" applyProtection="1">
      <alignment horizontal="right"/>
    </xf>
    <xf numFmtId="9" fontId="17" fillId="0" borderId="20" xfId="3" applyFont="1" applyBorder="1" applyAlignment="1" applyProtection="1">
      <alignment horizontal="right"/>
    </xf>
    <xf numFmtId="1" fontId="8" fillId="0" borderId="0" xfId="3" applyNumberFormat="1" applyFont="1" applyBorder="1" applyAlignment="1" applyProtection="1">
      <alignment horizontal="center"/>
    </xf>
    <xf numFmtId="4" fontId="25" fillId="0" borderId="14" xfId="1" applyNumberFormat="1" applyFont="1" applyBorder="1" applyAlignment="1" applyProtection="1">
      <alignment horizontal="right"/>
    </xf>
    <xf numFmtId="4" fontId="25" fillId="0" borderId="6" xfId="1" applyNumberFormat="1" applyFont="1" applyBorder="1" applyAlignment="1" applyProtection="1">
      <alignment horizontal="right"/>
    </xf>
    <xf numFmtId="4" fontId="25" fillId="0" borderId="6" xfId="3" applyNumberFormat="1" applyFont="1" applyBorder="1" applyAlignment="1" applyProtection="1">
      <alignment horizontal="right"/>
    </xf>
    <xf numFmtId="4" fontId="25" fillId="0" borderId="14" xfId="3" applyNumberFormat="1" applyFont="1" applyBorder="1" applyAlignment="1" applyProtection="1">
      <alignment horizontal="right"/>
    </xf>
    <xf numFmtId="4" fontId="25" fillId="0" borderId="31" xfId="3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3" xfId="0" applyNumberFormat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44" fontId="4" fillId="0" borderId="3" xfId="4" applyFont="1" applyBorder="1" applyAlignment="1">
      <alignment horizontal="center"/>
    </xf>
    <xf numFmtId="44" fontId="4" fillId="0" borderId="3" xfId="0" applyNumberFormat="1" applyFont="1" applyBorder="1" applyAlignment="1"/>
    <xf numFmtId="166" fontId="4" fillId="0" borderId="0" xfId="0" applyNumberFormat="1" applyFont="1" applyAlignment="1">
      <alignment horizontal="right"/>
    </xf>
    <xf numFmtId="166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44" fontId="4" fillId="0" borderId="0" xfId="4" applyFont="1" applyBorder="1" applyAlignment="1">
      <alignment horizontal="center"/>
    </xf>
    <xf numFmtId="0" fontId="26" fillId="0" borderId="0" xfId="0" applyFont="1" applyBorder="1"/>
    <xf numFmtId="0" fontId="22" fillId="0" borderId="0" xfId="0" applyFont="1"/>
    <xf numFmtId="3" fontId="0" fillId="3" borderId="3" xfId="0" applyNumberForma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7" fontId="8" fillId="3" borderId="16" xfId="4" applyNumberFormat="1" applyFont="1" applyFill="1" applyBorder="1" applyProtection="1">
      <protection locked="0"/>
    </xf>
    <xf numFmtId="7" fontId="8" fillId="3" borderId="18" xfId="4" applyNumberFormat="1" applyFont="1" applyFill="1" applyBorder="1" applyProtection="1">
      <protection locked="0"/>
    </xf>
    <xf numFmtId="0" fontId="27" fillId="0" borderId="0" xfId="0" applyFont="1"/>
    <xf numFmtId="3" fontId="0" fillId="0" borderId="0" xfId="0" applyNumberFormat="1" applyAlignment="1">
      <alignment horizontal="center"/>
    </xf>
    <xf numFmtId="0" fontId="8" fillId="3" borderId="50" xfId="0" applyFont="1" applyFill="1" applyBorder="1" applyProtection="1">
      <protection locked="0"/>
    </xf>
    <xf numFmtId="0" fontId="8" fillId="3" borderId="51" xfId="0" applyFont="1" applyFill="1" applyBorder="1" applyAlignment="1" applyProtection="1">
      <alignment horizontal="left"/>
      <protection locked="0"/>
    </xf>
    <xf numFmtId="16" fontId="8" fillId="3" borderId="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16" fontId="8" fillId="3" borderId="8" xfId="0" applyNumberFormat="1" applyFont="1" applyFill="1" applyBorder="1" applyAlignment="1" applyProtection="1">
      <alignment horizontal="left"/>
      <protection locked="0"/>
    </xf>
    <xf numFmtId="0" fontId="8" fillId="3" borderId="15" xfId="0" applyFont="1" applyFill="1" applyBorder="1" applyAlignment="1" applyProtection="1">
      <alignment horizontal="left"/>
      <protection locked="0"/>
    </xf>
    <xf numFmtId="0" fontId="8" fillId="3" borderId="15" xfId="0" applyFont="1" applyFill="1" applyBorder="1" applyProtection="1">
      <protection locked="0"/>
    </xf>
    <xf numFmtId="0" fontId="11" fillId="3" borderId="15" xfId="0" applyFont="1" applyFill="1" applyBorder="1" applyProtection="1">
      <protection locked="0"/>
    </xf>
    <xf numFmtId="0" fontId="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4" fillId="0" borderId="0" xfId="0" applyFont="1" applyFill="1" applyProtection="1"/>
    <xf numFmtId="0" fontId="4" fillId="0" borderId="0" xfId="0" applyFont="1" applyProtection="1"/>
    <xf numFmtId="49" fontId="7" fillId="0" borderId="0" xfId="0" applyNumberFormat="1" applyFont="1" applyFill="1" applyProtection="1"/>
    <xf numFmtId="49" fontId="0" fillId="0" borderId="3" xfId="0" applyNumberFormat="1" applyBorder="1" applyAlignment="1" applyProtection="1">
      <alignment horizontal="center"/>
    </xf>
    <xf numFmtId="7" fontId="0" fillId="0" borderId="0" xfId="0" applyNumberFormat="1" applyProtection="1"/>
    <xf numFmtId="2" fontId="8" fillId="0" borderId="31" xfId="0" applyNumberFormat="1" applyFont="1" applyFill="1" applyBorder="1" applyProtection="1"/>
    <xf numFmtId="7" fontId="8" fillId="0" borderId="14" xfId="0" applyNumberFormat="1" applyFont="1" applyFill="1" applyBorder="1" applyProtection="1"/>
    <xf numFmtId="44" fontId="0" fillId="0" borderId="0" xfId="0" applyNumberFormat="1" applyProtection="1"/>
    <xf numFmtId="0" fontId="8" fillId="3" borderId="4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0" fontId="5" fillId="0" borderId="0" xfId="0" applyFont="1" applyProtection="1"/>
    <xf numFmtId="0" fontId="0" fillId="0" borderId="0" xfId="0" applyNumberFormat="1" applyBorder="1" applyProtection="1"/>
    <xf numFmtId="0" fontId="4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right"/>
    </xf>
    <xf numFmtId="0" fontId="3" fillId="0" borderId="51" xfId="0" applyFont="1" applyBorder="1" applyAlignment="1" applyProtection="1">
      <alignment horizontal="right"/>
    </xf>
    <xf numFmtId="0" fontId="0" fillId="0" borderId="3" xfId="0" applyNumberFormat="1" applyBorder="1" applyAlignment="1" applyProtection="1">
      <alignment horizontal="center"/>
    </xf>
    <xf numFmtId="0" fontId="4" fillId="0" borderId="52" xfId="0" applyFont="1" applyBorder="1" applyAlignment="1" applyProtection="1">
      <alignment horizontal="left"/>
    </xf>
    <xf numFmtId="171" fontId="4" fillId="0" borderId="3" xfId="0" applyNumberFormat="1" applyFont="1" applyBorder="1" applyAlignment="1" applyProtection="1">
      <alignment horizontal="center"/>
    </xf>
    <xf numFmtId="171" fontId="4" fillId="0" borderId="51" xfId="0" applyNumberFormat="1" applyFont="1" applyBorder="1" applyAlignment="1" applyProtection="1">
      <alignment horizontal="right"/>
    </xf>
    <xf numFmtId="4" fontId="0" fillId="0" borderId="0" xfId="0" applyNumberFormat="1" applyBorder="1" applyProtection="1"/>
    <xf numFmtId="4" fontId="0" fillId="0" borderId="0" xfId="0" applyNumberFormat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" fontId="0" fillId="0" borderId="53" xfId="4" applyNumberFormat="1" applyFont="1" applyBorder="1" applyProtection="1"/>
    <xf numFmtId="4" fontId="0" fillId="0" borderId="14" xfId="4" applyNumberFormat="1" applyFont="1" applyBorder="1" applyProtection="1"/>
    <xf numFmtId="4" fontId="8" fillId="0" borderId="42" xfId="1" applyNumberFormat="1" applyFont="1" applyFill="1" applyBorder="1" applyAlignment="1" applyProtection="1">
      <alignment horizontal="right"/>
    </xf>
    <xf numFmtId="4" fontId="4" fillId="0" borderId="14" xfId="4" applyNumberFormat="1" applyFont="1" applyBorder="1" applyProtection="1"/>
    <xf numFmtId="44" fontId="0" fillId="0" borderId="0" xfId="4" applyFont="1" applyBorder="1" applyProtection="1"/>
    <xf numFmtId="0" fontId="23" fillId="0" borderId="0" xfId="0" applyFont="1" applyProtection="1"/>
    <xf numFmtId="0" fontId="2" fillId="0" borderId="0" xfId="0" applyFont="1" applyProtection="1"/>
    <xf numFmtId="4" fontId="0" fillId="0" borderId="53" xfId="4" applyNumberFormat="1" applyFont="1" applyBorder="1" applyAlignment="1" applyProtection="1">
      <alignment horizontal="right"/>
    </xf>
    <xf numFmtId="4" fontId="12" fillId="0" borderId="53" xfId="4" applyNumberFormat="1" applyFont="1" applyBorder="1" applyAlignment="1" applyProtection="1">
      <alignment horizontal="right"/>
    </xf>
    <xf numFmtId="4" fontId="12" fillId="0" borderId="14" xfId="4" applyNumberFormat="1" applyFont="1" applyBorder="1" applyAlignment="1" applyProtection="1">
      <alignment horizontal="right"/>
    </xf>
    <xf numFmtId="4" fontId="4" fillId="0" borderId="54" xfId="4" applyNumberFormat="1" applyFont="1" applyBorder="1" applyAlignment="1" applyProtection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13" fillId="3" borderId="3" xfId="0" applyNumberFormat="1" applyFont="1" applyFill="1" applyBorder="1" applyAlignment="1" applyProtection="1">
      <alignment horizontal="center"/>
      <protection locked="0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0" xfId="0" applyFont="1" applyFill="1" applyProtection="1"/>
    <xf numFmtId="0" fontId="7" fillId="0" borderId="0" xfId="0" applyFont="1" applyFill="1" applyProtection="1"/>
    <xf numFmtId="0" fontId="28" fillId="0" borderId="0" xfId="0" applyFont="1" applyFill="1" applyProtection="1"/>
    <xf numFmtId="0" fontId="7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0" fillId="0" borderId="3" xfId="0" applyNumberForma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" fontId="0" fillId="0" borderId="3" xfId="0" applyNumberFormat="1" applyFill="1" applyBorder="1" applyAlignment="1" applyProtection="1">
      <alignment horizontal="center" vertical="center"/>
    </xf>
    <xf numFmtId="10" fontId="0" fillId="0" borderId="0" xfId="3" applyNumberFormat="1" applyFont="1" applyFill="1" applyBorder="1" applyProtection="1"/>
    <xf numFmtId="0" fontId="0" fillId="0" borderId="0" xfId="0" applyFill="1" applyProtection="1"/>
    <xf numFmtId="0" fontId="0" fillId="0" borderId="51" xfId="0" applyBorder="1" applyProtection="1"/>
    <xf numFmtId="0" fontId="0" fillId="0" borderId="52" xfId="0" applyBorder="1" applyProtection="1"/>
    <xf numFmtId="10" fontId="0" fillId="0" borderId="3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0" fontId="0" fillId="2" borderId="0" xfId="0" applyFill="1" applyProtection="1"/>
    <xf numFmtId="0" fontId="7" fillId="2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Protection="1"/>
    <xf numFmtId="16" fontId="0" fillId="0" borderId="0" xfId="0" applyNumberFormat="1" applyProtection="1"/>
    <xf numFmtId="4" fontId="0" fillId="2" borderId="3" xfId="0" applyNumberFormat="1" applyFill="1" applyBorder="1" applyAlignment="1" applyProtection="1">
      <alignment horizontal="center" vertical="center"/>
    </xf>
    <xf numFmtId="3" fontId="0" fillId="2" borderId="0" xfId="0" applyNumberFormat="1" applyFill="1" applyProtection="1"/>
    <xf numFmtId="4" fontId="0" fillId="0" borderId="0" xfId="0" applyNumberFormat="1" applyAlignment="1" applyProtection="1">
      <alignment horizontal="center"/>
    </xf>
    <xf numFmtId="3" fontId="0" fillId="0" borderId="0" xfId="0" applyNumberFormat="1" applyFill="1" applyBorder="1" applyProtection="1"/>
    <xf numFmtId="4" fontId="4" fillId="2" borderId="3" xfId="0" applyNumberFormat="1" applyFont="1" applyFill="1" applyBorder="1" applyAlignment="1" applyProtection="1">
      <alignment horizontal="center"/>
    </xf>
    <xf numFmtId="169" fontId="4" fillId="0" borderId="3" xfId="0" applyNumberFormat="1" applyFont="1" applyFill="1" applyBorder="1" applyAlignment="1" applyProtection="1">
      <alignment horizontal="center"/>
    </xf>
    <xf numFmtId="4" fontId="0" fillId="2" borderId="0" xfId="0" applyNumberFormat="1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right"/>
    </xf>
    <xf numFmtId="172" fontId="8" fillId="0" borderId="0" xfId="0" applyNumberFormat="1" applyFont="1" applyBorder="1" applyAlignment="1" applyProtection="1">
      <alignment horizontal="left"/>
    </xf>
    <xf numFmtId="172" fontId="4" fillId="0" borderId="0" xfId="0" applyNumberFormat="1" applyFont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0" fontId="7" fillId="0" borderId="55" xfId="0" applyFont="1" applyBorder="1" applyAlignment="1" applyProtection="1">
      <alignment horizontal="left"/>
    </xf>
    <xf numFmtId="169" fontId="0" fillId="0" borderId="3" xfId="0" applyNumberForma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/>
    </xf>
    <xf numFmtId="169" fontId="4" fillId="0" borderId="0" xfId="0" applyNumberFormat="1" applyFont="1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0" fontId="8" fillId="0" borderId="4" xfId="0" applyFont="1" applyFill="1" applyBorder="1" applyProtection="1"/>
    <xf numFmtId="0" fontId="0" fillId="0" borderId="3" xfId="0" applyBorder="1" applyAlignment="1">
      <alignment horizontal="center"/>
    </xf>
    <xf numFmtId="0" fontId="1" fillId="0" borderId="56" xfId="0" applyFont="1" applyBorder="1" applyAlignment="1">
      <alignment horizontal="center"/>
    </xf>
    <xf numFmtId="4" fontId="0" fillId="3" borderId="3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4" fontId="17" fillId="3" borderId="42" xfId="1" applyNumberFormat="1" applyFont="1" applyFill="1" applyBorder="1" applyAlignment="1" applyProtection="1">
      <alignment horizontal="right"/>
      <protection locked="0"/>
    </xf>
    <xf numFmtId="4" fontId="17" fillId="3" borderId="43" xfId="1" applyNumberFormat="1" applyFont="1" applyFill="1" applyBorder="1" applyAlignment="1" applyProtection="1">
      <alignment horizontal="right"/>
      <protection locked="0"/>
    </xf>
    <xf numFmtId="0" fontId="8" fillId="0" borderId="7" xfId="0" applyFont="1" applyBorder="1" applyProtection="1"/>
    <xf numFmtId="4" fontId="8" fillId="0" borderId="9" xfId="3" applyNumberFormat="1" applyFont="1" applyBorder="1" applyAlignment="1" applyProtection="1">
      <alignment horizontal="right"/>
    </xf>
    <xf numFmtId="4" fontId="11" fillId="0" borderId="45" xfId="3" applyNumberFormat="1" applyFont="1" applyBorder="1" applyAlignment="1" applyProtection="1">
      <alignment horizontal="right"/>
    </xf>
    <xf numFmtId="4" fontId="10" fillId="3" borderId="54" xfId="1" applyNumberFormat="1" applyFont="1" applyFill="1" applyBorder="1" applyAlignment="1" applyProtection="1">
      <alignment horizontal="right"/>
      <protection locked="0"/>
    </xf>
    <xf numFmtId="4" fontId="10" fillId="0" borderId="45" xfId="1" applyNumberFormat="1" applyFont="1" applyFill="1" applyBorder="1" applyAlignment="1" applyProtection="1">
      <alignment horizontal="right"/>
    </xf>
    <xf numFmtId="172" fontId="29" fillId="0" borderId="0" xfId="0" applyNumberFormat="1" applyFont="1" applyBorder="1" applyAlignment="1" applyProtection="1">
      <alignment horizontal="left"/>
    </xf>
    <xf numFmtId="173" fontId="0" fillId="0" borderId="53" xfId="4" applyNumberFormat="1" applyFont="1" applyBorder="1" applyProtection="1"/>
    <xf numFmtId="169" fontId="4" fillId="4" borderId="3" xfId="0" applyNumberFormat="1" applyFont="1" applyFill="1" applyBorder="1" applyAlignment="1" applyProtection="1">
      <alignment horizontal="center"/>
    </xf>
    <xf numFmtId="4" fontId="0" fillId="0" borderId="45" xfId="4" applyNumberFormat="1" applyFont="1" applyBorder="1" applyAlignment="1" applyProtection="1">
      <alignment horizontal="right"/>
    </xf>
    <xf numFmtId="4" fontId="0" fillId="0" borderId="14" xfId="4" applyNumberFormat="1" applyFont="1" applyBorder="1" applyAlignment="1" applyProtection="1">
      <alignment horizontal="right"/>
    </xf>
    <xf numFmtId="174" fontId="4" fillId="0" borderId="3" xfId="4" applyNumberFormat="1" applyFont="1" applyBorder="1"/>
    <xf numFmtId="49" fontId="8" fillId="3" borderId="57" xfId="0" applyNumberFormat="1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0" fontId="0" fillId="0" borderId="10" xfId="0" applyBorder="1" applyProtection="1"/>
    <xf numFmtId="167" fontId="8" fillId="0" borderId="6" xfId="0" applyNumberFormat="1" applyFont="1" applyFill="1" applyBorder="1" applyProtection="1"/>
    <xf numFmtId="0" fontId="8" fillId="0" borderId="58" xfId="0" applyFont="1" applyFill="1" applyBorder="1" applyProtection="1"/>
    <xf numFmtId="3" fontId="8" fillId="0" borderId="59" xfId="0" applyNumberFormat="1" applyFont="1" applyFill="1" applyBorder="1" applyProtection="1"/>
    <xf numFmtId="0" fontId="8" fillId="0" borderId="60" xfId="0" applyFont="1" applyFill="1" applyBorder="1" applyProtection="1"/>
    <xf numFmtId="3" fontId="8" fillId="0" borderId="61" xfId="0" applyNumberFormat="1" applyFont="1" applyFill="1" applyBorder="1" applyProtection="1"/>
    <xf numFmtId="44" fontId="8" fillId="0" borderId="7" xfId="4" applyFont="1" applyFill="1" applyBorder="1" applyProtection="1"/>
    <xf numFmtId="0" fontId="8" fillId="3" borderId="3" xfId="0" applyFont="1" applyFill="1" applyBorder="1" applyProtection="1">
      <protection locked="0"/>
    </xf>
    <xf numFmtId="7" fontId="8" fillId="3" borderId="3" xfId="4" applyNumberFormat="1" applyFont="1" applyFill="1" applyBorder="1" applyProtection="1">
      <protection locked="0"/>
    </xf>
    <xf numFmtId="175" fontId="8" fillId="3" borderId="31" xfId="0" applyNumberFormat="1" applyFont="1" applyFill="1" applyBorder="1" applyProtection="1">
      <protection locked="0"/>
    </xf>
    <xf numFmtId="175" fontId="8" fillId="3" borderId="3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/>
    <xf numFmtId="176" fontId="7" fillId="0" borderId="0" xfId="0" applyNumberFormat="1" applyFont="1" applyAlignment="1">
      <alignment horizontal="center"/>
    </xf>
    <xf numFmtId="175" fontId="8" fillId="3" borderId="40" xfId="0" applyNumberFormat="1" applyFont="1" applyFill="1" applyBorder="1" applyProtection="1">
      <protection locked="0"/>
    </xf>
    <xf numFmtId="175" fontId="8" fillId="3" borderId="7" xfId="0" applyNumberFormat="1" applyFont="1" applyFill="1" applyBorder="1" applyProtection="1">
      <protection locked="0"/>
    </xf>
    <xf numFmtId="0" fontId="8" fillId="0" borderId="26" xfId="0" applyFont="1" applyFill="1" applyBorder="1" applyProtection="1"/>
    <xf numFmtId="3" fontId="8" fillId="0" borderId="63" xfId="0" applyNumberFormat="1" applyFont="1" applyFill="1" applyBorder="1" applyProtection="1"/>
    <xf numFmtId="167" fontId="8" fillId="0" borderId="67" xfId="0" applyNumberFormat="1" applyFont="1" applyFill="1" applyBorder="1" applyProtection="1"/>
    <xf numFmtId="167" fontId="8" fillId="0" borderId="68" xfId="0" applyNumberFormat="1" applyFont="1" applyFill="1" applyBorder="1" applyProtection="1"/>
    <xf numFmtId="0" fontId="3" fillId="0" borderId="4" xfId="0" applyFont="1" applyBorder="1" applyAlignment="1" applyProtection="1">
      <alignment horizontal="right"/>
    </xf>
    <xf numFmtId="0" fontId="1" fillId="0" borderId="0" xfId="0" applyFont="1"/>
    <xf numFmtId="9" fontId="17" fillId="3" borderId="48" xfId="3" applyFont="1" applyFill="1" applyBorder="1" applyAlignment="1" applyProtection="1">
      <alignment horizontal="right"/>
      <protection locked="0"/>
    </xf>
    <xf numFmtId="9" fontId="17" fillId="3" borderId="49" xfId="3" applyFont="1" applyFill="1" applyBorder="1" applyAlignment="1" applyProtection="1">
      <alignment horizontal="right"/>
      <protection locked="0"/>
    </xf>
    <xf numFmtId="9" fontId="17" fillId="0" borderId="23" xfId="3" applyFont="1" applyBorder="1" applyAlignment="1" applyProtection="1">
      <alignment horizontal="right"/>
    </xf>
    <xf numFmtId="9" fontId="17" fillId="0" borderId="48" xfId="3" applyFont="1" applyBorder="1" applyAlignment="1" applyProtection="1">
      <alignment horizontal="right"/>
    </xf>
    <xf numFmtId="9" fontId="17" fillId="0" borderId="30" xfId="3" applyFont="1" applyBorder="1" applyAlignment="1" applyProtection="1">
      <alignment horizontal="right"/>
    </xf>
    <xf numFmtId="0" fontId="6" fillId="2" borderId="0" xfId="0" applyFont="1" applyFill="1"/>
    <xf numFmtId="165" fontId="0" fillId="3" borderId="52" xfId="0" applyNumberFormat="1" applyFill="1" applyBorder="1" applyAlignment="1" applyProtection="1">
      <alignment horizontal="center"/>
      <protection locked="0"/>
    </xf>
    <xf numFmtId="165" fontId="0" fillId="3" borderId="51" xfId="0" applyNumberFormat="1" applyFill="1" applyBorder="1" applyAlignment="1" applyProtection="1">
      <alignment horizontal="center"/>
      <protection locked="0"/>
    </xf>
    <xf numFmtId="49" fontId="1" fillId="3" borderId="5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51" xfId="0" applyNumberFormat="1" applyFill="1" applyBorder="1" applyProtection="1">
      <protection locked="0"/>
    </xf>
    <xf numFmtId="49" fontId="0" fillId="3" borderId="52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49" fontId="21" fillId="3" borderId="52" xfId="2" applyNumberFormat="1" applyFill="1" applyBorder="1" applyAlignment="1" applyProtection="1">
      <protection locked="0"/>
    </xf>
    <xf numFmtId="49" fontId="0" fillId="3" borderId="52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51" xfId="0" applyNumberFormat="1" applyFill="1" applyBorder="1" applyAlignment="1" applyProtection="1">
      <alignment wrapText="1"/>
      <protection locked="0"/>
    </xf>
    <xf numFmtId="170" fontId="1" fillId="3" borderId="3" xfId="0" applyNumberFormat="1" applyFont="1" applyFill="1" applyBorder="1" applyAlignment="1" applyProtection="1">
      <alignment horizontal="center"/>
      <protection locked="0"/>
    </xf>
    <xf numFmtId="170" fontId="0" fillId="3" borderId="3" xfId="0" applyNumberFormat="1" applyFill="1" applyBorder="1" applyAlignment="1" applyProtection="1">
      <alignment horizontal="center"/>
      <protection locked="0"/>
    </xf>
    <xf numFmtId="170" fontId="1" fillId="3" borderId="3" xfId="0" applyNumberFormat="1" applyFont="1" applyFill="1" applyBorder="1" applyAlignment="1" applyProtection="1">
      <alignment horizontal="left"/>
      <protection locked="0"/>
    </xf>
    <xf numFmtId="170" fontId="0" fillId="3" borderId="3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7" fillId="0" borderId="3" xfId="0" applyFont="1" applyBorder="1" applyProtection="1"/>
    <xf numFmtId="0" fontId="0" fillId="0" borderId="3" xfId="0" applyBorder="1" applyProtection="1"/>
    <xf numFmtId="170" fontId="0" fillId="0" borderId="3" xfId="0" applyNumberFormat="1" applyFill="1" applyBorder="1" applyAlignment="1" applyProtection="1">
      <alignment horizontal="center"/>
    </xf>
    <xf numFmtId="0" fontId="0" fillId="0" borderId="56" xfId="0" applyBorder="1" applyProtection="1"/>
    <xf numFmtId="172" fontId="4" fillId="0" borderId="3" xfId="0" applyNumberFormat="1" applyFont="1" applyBorder="1" applyAlignment="1" applyProtection="1">
      <alignment horizontal="center"/>
    </xf>
    <xf numFmtId="49" fontId="0" fillId="0" borderId="52" xfId="0" applyNumberFormat="1" applyBorder="1" applyProtection="1"/>
    <xf numFmtId="49" fontId="0" fillId="0" borderId="1" xfId="0" applyNumberFormat="1" applyBorder="1" applyProtection="1"/>
    <xf numFmtId="49" fontId="0" fillId="0" borderId="51" xfId="0" applyNumberFormat="1" applyBorder="1" applyProtection="1"/>
    <xf numFmtId="0" fontId="2" fillId="0" borderId="64" xfId="0" applyFont="1" applyBorder="1" applyAlignment="1" applyProtection="1">
      <alignment horizontal="center"/>
    </xf>
    <xf numFmtId="0" fontId="2" fillId="0" borderId="6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0" fillId="0" borderId="35" xfId="0" applyBorder="1" applyAlignment="1"/>
    <xf numFmtId="0" fontId="0" fillId="0" borderId="35" xfId="0" applyBorder="1" applyAlignment="1">
      <alignment horizontal="left"/>
    </xf>
    <xf numFmtId="0" fontId="3" fillId="0" borderId="9" xfId="0" applyFont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3" fillId="0" borderId="4" xfId="0" applyFont="1" applyBorder="1" applyAlignment="1" applyProtection="1">
      <alignment horizontal="left"/>
    </xf>
    <xf numFmtId="0" fontId="0" fillId="0" borderId="10" xfId="0" applyBorder="1" applyAlignment="1"/>
    <xf numFmtId="0" fontId="8" fillId="0" borderId="4" xfId="0" applyFont="1" applyBorder="1" applyAlignment="1" applyProtection="1"/>
    <xf numFmtId="0" fontId="8" fillId="0" borderId="4" xfId="0" applyFont="1" applyBorder="1" applyAlignment="1" applyProtection="1">
      <alignment horizontal="left"/>
    </xf>
    <xf numFmtId="0" fontId="0" fillId="0" borderId="10" xfId="0" applyBorder="1" applyAlignment="1">
      <alignment horizontal="left"/>
    </xf>
    <xf numFmtId="0" fontId="8" fillId="0" borderId="26" xfId="0" applyFont="1" applyFill="1" applyBorder="1" applyAlignment="1" applyProtection="1"/>
    <xf numFmtId="0" fontId="0" fillId="0" borderId="63" xfId="0" applyBorder="1" applyAlignment="1"/>
    <xf numFmtId="0" fontId="8" fillId="0" borderId="8" xfId="0" applyFont="1" applyBorder="1" applyAlignment="1" applyProtection="1">
      <alignment horizontal="left"/>
    </xf>
    <xf numFmtId="0" fontId="0" fillId="0" borderId="62" xfId="0" applyBorder="1" applyAlignment="1">
      <alignment horizontal="left"/>
    </xf>
    <xf numFmtId="0" fontId="0" fillId="0" borderId="7" xfId="0" applyBorder="1" applyAlignment="1"/>
    <xf numFmtId="0" fontId="0" fillId="0" borderId="62" xfId="0" applyBorder="1" applyAlignment="1"/>
    <xf numFmtId="0" fontId="0" fillId="0" borderId="0" xfId="0" applyBorder="1" applyAlignment="1"/>
    <xf numFmtId="0" fontId="8" fillId="0" borderId="8" xfId="0" applyFont="1" applyBorder="1" applyAlignment="1" applyProtection="1"/>
    <xf numFmtId="0" fontId="0" fillId="0" borderId="15" xfId="0" applyBorder="1" applyAlignment="1"/>
    <xf numFmtId="0" fontId="3" fillId="0" borderId="9" xfId="0" applyFont="1" applyBorder="1" applyAlignment="1" applyProtection="1"/>
    <xf numFmtId="0" fontId="0" fillId="0" borderId="52" xfId="0" applyNumberFormat="1" applyBorder="1" applyProtection="1"/>
    <xf numFmtId="0" fontId="0" fillId="0" borderId="1" xfId="0" applyNumberFormat="1" applyBorder="1" applyProtection="1"/>
    <xf numFmtId="0" fontId="0" fillId="0" borderId="51" xfId="0" applyNumberFormat="1" applyBorder="1" applyProtection="1"/>
    <xf numFmtId="0" fontId="4" fillId="0" borderId="9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9" fillId="0" borderId="9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62" xfId="0" applyFont="1" applyFill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 wrapText="1"/>
    </xf>
    <xf numFmtId="0" fontId="9" fillId="0" borderId="54" xfId="0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  <xf numFmtId="0" fontId="0" fillId="0" borderId="52" xfId="0" applyNumberFormat="1" applyBorder="1"/>
    <xf numFmtId="0" fontId="0" fillId="0" borderId="1" xfId="0" applyNumberFormat="1" applyBorder="1"/>
    <xf numFmtId="0" fontId="0" fillId="0" borderId="51" xfId="0" applyNumberFormat="1" applyBorder="1"/>
    <xf numFmtId="0" fontId="5" fillId="0" borderId="31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E14" sqref="E14:H14"/>
    </sheetView>
  </sheetViews>
  <sheetFormatPr baseColWidth="10" defaultRowHeight="12" x14ac:dyDescent="0.2"/>
  <cols>
    <col min="1" max="1" width="3.28515625" customWidth="1"/>
    <col min="2" max="2" width="13.140625" customWidth="1"/>
    <col min="4" max="4" width="15" customWidth="1"/>
    <col min="5" max="5" width="12.5703125" customWidth="1"/>
    <col min="8" max="8" width="28.140625" customWidth="1"/>
  </cols>
  <sheetData>
    <row r="1" spans="1:9" ht="15" x14ac:dyDescent="0.25">
      <c r="A1" s="207" t="s">
        <v>223</v>
      </c>
      <c r="B1" s="115"/>
      <c r="C1" s="115"/>
      <c r="D1" s="2"/>
      <c r="E1" s="2"/>
      <c r="F1" s="2"/>
      <c r="G1" s="2"/>
      <c r="H1" s="2"/>
      <c r="I1" s="2"/>
    </row>
    <row r="2" spans="1:9" x14ac:dyDescent="0.2">
      <c r="A2" s="356" t="s">
        <v>228</v>
      </c>
      <c r="B2" s="115"/>
      <c r="C2" s="11"/>
    </row>
    <row r="4" spans="1:9" ht="15" x14ac:dyDescent="0.25">
      <c r="D4" s="213" t="s">
        <v>213</v>
      </c>
    </row>
    <row r="6" spans="1:9" ht="15.75" x14ac:dyDescent="0.25">
      <c r="A6" s="265" t="s">
        <v>222</v>
      </c>
      <c r="B6" s="208"/>
    </row>
    <row r="8" spans="1:9" ht="12.75" x14ac:dyDescent="0.2">
      <c r="A8" s="1"/>
    </row>
    <row r="10" spans="1:9" ht="18.75" customHeight="1" x14ac:dyDescent="0.2">
      <c r="A10" s="1" t="s">
        <v>11</v>
      </c>
      <c r="C10" s="267"/>
      <c r="E10" s="362"/>
      <c r="F10" s="362"/>
      <c r="G10" s="362"/>
      <c r="H10" s="362"/>
    </row>
    <row r="11" spans="1:9" x14ac:dyDescent="0.2">
      <c r="A11" s="5"/>
    </row>
    <row r="12" spans="1:9" ht="15.75" x14ac:dyDescent="0.25">
      <c r="A12" s="1"/>
      <c r="B12" s="1"/>
      <c r="F12" s="69"/>
    </row>
    <row r="14" spans="1:9" ht="22.5" customHeight="1" x14ac:dyDescent="0.2">
      <c r="A14" s="1" t="s">
        <v>5</v>
      </c>
      <c r="B14" s="1" t="s">
        <v>224</v>
      </c>
      <c r="E14" s="365"/>
      <c r="F14" s="366"/>
      <c r="G14" s="366"/>
      <c r="H14" s="367"/>
    </row>
    <row r="15" spans="1:9" ht="15.95" customHeight="1" x14ac:dyDescent="0.2">
      <c r="A15" s="1"/>
      <c r="B15" s="1"/>
      <c r="E15" s="78"/>
      <c r="F15" s="78"/>
      <c r="G15" s="78"/>
      <c r="H15" s="78"/>
    </row>
    <row r="16" spans="1:9" ht="23.25" customHeight="1" x14ac:dyDescent="0.2">
      <c r="A16" s="1"/>
      <c r="B16" s="1" t="s">
        <v>177</v>
      </c>
      <c r="E16" s="365"/>
      <c r="F16" s="366"/>
      <c r="G16" s="366"/>
      <c r="H16" s="367"/>
    </row>
    <row r="17" spans="1:9" ht="8.1" customHeight="1" x14ac:dyDescent="0.2">
      <c r="A17" s="1"/>
      <c r="B17" s="1"/>
      <c r="E17" s="7"/>
      <c r="F17" s="7"/>
      <c r="G17" s="7"/>
      <c r="H17" s="7"/>
      <c r="I17" s="2"/>
    </row>
    <row r="18" spans="1:9" ht="22.5" customHeight="1" x14ac:dyDescent="0.2">
      <c r="B18" t="s">
        <v>0</v>
      </c>
      <c r="E18" s="368"/>
      <c r="F18" s="366"/>
      <c r="G18" s="366"/>
      <c r="H18" s="367"/>
    </row>
    <row r="19" spans="1:9" ht="8.1" customHeight="1" x14ac:dyDescent="0.2">
      <c r="E19" s="7"/>
      <c r="F19" s="7"/>
      <c r="G19" s="7"/>
      <c r="H19" s="7"/>
      <c r="I19" s="2"/>
    </row>
    <row r="20" spans="1:9" ht="23.25" customHeight="1" x14ac:dyDescent="0.2">
      <c r="B20" t="s">
        <v>1</v>
      </c>
      <c r="E20" s="368"/>
      <c r="F20" s="366"/>
      <c r="G20" s="366"/>
      <c r="H20" s="367"/>
    </row>
    <row r="21" spans="1:9" ht="8.1" customHeight="1" x14ac:dyDescent="0.2">
      <c r="E21" s="7"/>
      <c r="F21" s="7"/>
      <c r="G21" s="7"/>
      <c r="H21" s="7"/>
      <c r="I21" s="2"/>
    </row>
    <row r="22" spans="1:9" ht="18.95" customHeight="1" x14ac:dyDescent="0.2">
      <c r="B22" t="s">
        <v>8</v>
      </c>
      <c r="E22" s="368"/>
      <c r="F22" s="366"/>
      <c r="G22" s="366"/>
      <c r="H22" s="367"/>
    </row>
    <row r="23" spans="1:9" ht="8.1" customHeight="1" x14ac:dyDescent="0.2">
      <c r="E23" s="7"/>
      <c r="F23" s="7"/>
      <c r="G23" s="7"/>
      <c r="H23" s="7"/>
      <c r="I23" s="2"/>
    </row>
    <row r="24" spans="1:9" ht="18.95" customHeight="1" x14ac:dyDescent="0.2">
      <c r="B24" t="s">
        <v>2</v>
      </c>
      <c r="E24" s="370"/>
      <c r="F24" s="366"/>
      <c r="G24" s="366"/>
      <c r="H24" s="367"/>
    </row>
    <row r="25" spans="1:9" ht="8.1" customHeight="1" x14ac:dyDescent="0.2">
      <c r="E25" s="8"/>
      <c r="F25" s="8"/>
      <c r="G25" s="8"/>
      <c r="H25" s="8"/>
      <c r="I25" s="2"/>
    </row>
    <row r="26" spans="1:9" x14ac:dyDescent="0.2">
      <c r="E26" s="8"/>
      <c r="F26" s="8"/>
      <c r="G26" s="8"/>
      <c r="H26" s="8"/>
      <c r="I26" s="2"/>
    </row>
    <row r="27" spans="1:9" x14ac:dyDescent="0.2">
      <c r="E27" s="9"/>
      <c r="F27" s="9"/>
      <c r="G27" s="9"/>
      <c r="H27" s="9"/>
    </row>
    <row r="28" spans="1:9" ht="45" customHeight="1" x14ac:dyDescent="0.2">
      <c r="A28" s="1" t="s">
        <v>6</v>
      </c>
      <c r="B28" s="369" t="s">
        <v>225</v>
      </c>
      <c r="C28" s="369"/>
      <c r="E28" s="371"/>
      <c r="F28" s="372"/>
      <c r="G28" s="372"/>
      <c r="H28" s="373"/>
    </row>
    <row r="29" spans="1:9" ht="8.1" customHeight="1" x14ac:dyDescent="0.2">
      <c r="A29" s="1"/>
      <c r="B29" s="1"/>
      <c r="E29" s="7"/>
      <c r="F29" s="7"/>
      <c r="G29" s="7"/>
      <c r="H29" s="7"/>
      <c r="I29" s="2"/>
    </row>
    <row r="30" spans="1:9" ht="26.25" customHeight="1" x14ac:dyDescent="0.2">
      <c r="B30" t="s">
        <v>0</v>
      </c>
      <c r="E30" s="368"/>
      <c r="F30" s="366"/>
      <c r="G30" s="366"/>
      <c r="H30" s="367"/>
    </row>
    <row r="31" spans="1:9" ht="8.1" customHeight="1" x14ac:dyDescent="0.2">
      <c r="E31" s="7"/>
      <c r="F31" s="7"/>
      <c r="G31" s="7"/>
      <c r="H31" s="7"/>
      <c r="I31" s="2"/>
    </row>
    <row r="32" spans="1:9" ht="18.95" customHeight="1" x14ac:dyDescent="0.2">
      <c r="B32" t="s">
        <v>1</v>
      </c>
      <c r="E32" s="368"/>
      <c r="F32" s="366"/>
      <c r="G32" s="366"/>
      <c r="H32" s="367"/>
    </row>
    <row r="33" spans="1:9" x14ac:dyDescent="0.2">
      <c r="E33" s="8"/>
      <c r="F33" s="8"/>
      <c r="G33" s="8"/>
      <c r="H33" s="8"/>
      <c r="I33" s="2"/>
    </row>
    <row r="34" spans="1:9" ht="18.95" customHeight="1" x14ac:dyDescent="0.2">
      <c r="B34" t="s">
        <v>8</v>
      </c>
      <c r="E34" s="368"/>
      <c r="F34" s="366"/>
      <c r="G34" s="366"/>
      <c r="H34" s="367"/>
    </row>
    <row r="35" spans="1:9" x14ac:dyDescent="0.2">
      <c r="E35" s="8"/>
      <c r="F35" s="8"/>
      <c r="G35" s="8"/>
      <c r="H35" s="8"/>
      <c r="I35" s="2"/>
    </row>
    <row r="36" spans="1:9" ht="18.95" customHeight="1" x14ac:dyDescent="0.2">
      <c r="B36" t="s">
        <v>2</v>
      </c>
      <c r="E36" s="370"/>
      <c r="F36" s="366"/>
      <c r="G36" s="366"/>
      <c r="H36" s="367"/>
    </row>
    <row r="37" spans="1:9" x14ac:dyDescent="0.2">
      <c r="E37" s="9"/>
      <c r="F37" s="9"/>
      <c r="G37" s="9"/>
      <c r="H37" s="9"/>
      <c r="I37" s="2"/>
    </row>
    <row r="38" spans="1:9" ht="18.95" customHeight="1" x14ac:dyDescent="0.25">
      <c r="B38" t="s">
        <v>3</v>
      </c>
      <c r="C38" t="s">
        <v>4</v>
      </c>
      <c r="E38" s="268"/>
      <c r="F38" s="80"/>
      <c r="G38" s="80"/>
      <c r="H38" s="9"/>
    </row>
    <row r="39" spans="1:9" ht="15.95" customHeight="1" x14ac:dyDescent="0.2">
      <c r="E39" s="7"/>
      <c r="F39" s="8"/>
      <c r="G39" s="8"/>
      <c r="H39" s="8"/>
    </row>
    <row r="40" spans="1:9" ht="18.95" customHeight="1" x14ac:dyDescent="0.25">
      <c r="C40" t="s">
        <v>138</v>
      </c>
      <c r="E40" s="268"/>
      <c r="F40" s="80"/>
      <c r="G40" s="80"/>
      <c r="H40" s="9"/>
    </row>
    <row r="43" spans="1:9" ht="12.75" x14ac:dyDescent="0.2">
      <c r="A43" s="3" t="s">
        <v>7</v>
      </c>
      <c r="B43" s="3" t="s">
        <v>95</v>
      </c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</row>
    <row r="45" spans="1:9" ht="18.95" customHeight="1" x14ac:dyDescent="0.2">
      <c r="A45" s="4"/>
      <c r="B45" s="4" t="s">
        <v>84</v>
      </c>
      <c r="C45" s="4"/>
      <c r="D45" s="4"/>
      <c r="E45" s="363"/>
      <c r="F45" s="364"/>
      <c r="G45" s="10" t="s">
        <v>10</v>
      </c>
      <c r="H45" s="269"/>
    </row>
    <row r="46" spans="1:9" x14ac:dyDescent="0.2">
      <c r="A46" s="4"/>
      <c r="B46" s="4"/>
      <c r="C46" s="4"/>
      <c r="D46" s="4"/>
      <c r="E46" s="6"/>
      <c r="F46" s="6"/>
      <c r="G46" s="6"/>
      <c r="H46" s="4"/>
      <c r="I46" s="4"/>
    </row>
    <row r="47" spans="1:9" x14ac:dyDescent="0.2">
      <c r="A47" s="4"/>
      <c r="B47" s="4"/>
      <c r="C47" s="4"/>
      <c r="D47" s="4"/>
      <c r="E47" s="6"/>
      <c r="F47" s="6"/>
      <c r="G47" s="6"/>
      <c r="H47" s="4"/>
      <c r="I47" s="4"/>
    </row>
    <row r="48" spans="1:9" x14ac:dyDescent="0.2">
      <c r="A48" s="4"/>
      <c r="B48" s="4"/>
      <c r="C48" s="4"/>
      <c r="D48" s="4"/>
      <c r="E48" s="6"/>
      <c r="F48" s="6"/>
      <c r="G48" s="6"/>
      <c r="H48" s="4"/>
      <c r="I48" s="4"/>
    </row>
    <row r="49" spans="1:9" x14ac:dyDescent="0.2">
      <c r="A49" s="4"/>
      <c r="B49" s="4"/>
      <c r="C49" s="4"/>
      <c r="D49" s="4"/>
      <c r="E49" s="6"/>
      <c r="F49" s="6"/>
      <c r="G49" s="6"/>
      <c r="H49" s="4"/>
      <c r="I49" s="4"/>
    </row>
    <row r="50" spans="1:9" x14ac:dyDescent="0.2">
      <c r="A50" s="4"/>
      <c r="B50" s="4"/>
      <c r="C50" s="4"/>
      <c r="D50" s="4"/>
      <c r="E50" s="6"/>
      <c r="F50" s="6"/>
      <c r="G50" s="6"/>
      <c r="H50" s="4"/>
      <c r="I50" s="4"/>
    </row>
    <row r="51" spans="1:9" x14ac:dyDescent="0.2">
      <c r="A51" s="4"/>
      <c r="B51" s="4"/>
      <c r="C51" s="4"/>
      <c r="D51" s="4"/>
      <c r="E51" s="6" t="s">
        <v>174</v>
      </c>
      <c r="F51" s="6"/>
      <c r="G51" s="6"/>
      <c r="H51" s="4"/>
      <c r="I51" s="4"/>
    </row>
  </sheetData>
  <sheetProtection algorithmName="SHA-512" hashValue="aI+uTviS90dorsmIg+yfMoZfJlMOnTh4Q0HDeQJ58njdjKZVzaJtVSo5U+6D+2Pv4MfAY6ZQ0XVQiA15p7b8GQ==" saltValue="ek3XtAMWDsyAn57P3mBmBQ==" spinCount="100000" sheet="1" objects="1" scenarios="1"/>
  <protectedRanges>
    <protectedRange sqref="C10 E14:H14 E16:H16 E18:H18 E20:H20 E22:H22 E24:H24 E28:H28 E30:H30 E32:H32 E34:H34 E36:H36 E38 E40 E45:F45 H45" name="Bereich1"/>
  </protectedRanges>
  <mergeCells count="14">
    <mergeCell ref="B28:C28"/>
    <mergeCell ref="E30:H30"/>
    <mergeCell ref="E36:H36"/>
    <mergeCell ref="E20:H20"/>
    <mergeCell ref="E22:H22"/>
    <mergeCell ref="E24:H24"/>
    <mergeCell ref="E28:H28"/>
    <mergeCell ref="E34:H34"/>
    <mergeCell ref="E10:H10"/>
    <mergeCell ref="E45:F45"/>
    <mergeCell ref="E14:H14"/>
    <mergeCell ref="E18:H18"/>
    <mergeCell ref="E32:H32"/>
    <mergeCell ref="E16:H16"/>
  </mergeCells>
  <phoneticPr fontId="0" type="noConversion"/>
  <pageMargins left="0.74803149606299213" right="0.39370078740157483" top="0.70866141732283472" bottom="0.43307086614173229" header="0" footer="0.15748031496062992"/>
  <pageSetup paperSize="9" scale="95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85" zoomScaleNormal="85" workbookViewId="0">
      <selection activeCell="G16" sqref="G16"/>
    </sheetView>
  </sheetViews>
  <sheetFormatPr baseColWidth="10" defaultRowHeight="12" x14ac:dyDescent="0.2"/>
  <cols>
    <col min="1" max="1" width="3.5703125" style="228" customWidth="1"/>
    <col min="2" max="2" width="11.85546875" style="228" customWidth="1"/>
    <col min="3" max="3" width="12.85546875" style="228" customWidth="1"/>
    <col min="4" max="4" width="14.5703125" style="228" bestFit="1" customWidth="1"/>
    <col min="5" max="5" width="11.5703125" style="228" customWidth="1"/>
    <col min="6" max="6" width="3.7109375" style="228" customWidth="1"/>
    <col min="7" max="7" width="9.28515625" style="228" customWidth="1"/>
    <col min="8" max="8" width="11.85546875" style="228" customWidth="1"/>
    <col min="9" max="9" width="12.42578125" style="228" customWidth="1"/>
    <col min="10" max="10" width="9.28515625" style="228" customWidth="1"/>
    <col min="11" max="16384" width="11.42578125" style="228"/>
  </cols>
  <sheetData>
    <row r="1" spans="1:11" ht="20.100000000000001" customHeight="1" x14ac:dyDescent="0.25">
      <c r="A1" s="270" t="s">
        <v>85</v>
      </c>
      <c r="B1" s="271"/>
      <c r="C1" s="272"/>
      <c r="D1" s="272"/>
      <c r="E1" s="272"/>
      <c r="F1" s="272"/>
    </row>
    <row r="2" spans="1:11" ht="20.100000000000001" customHeight="1" x14ac:dyDescent="0.2">
      <c r="A2" s="271"/>
      <c r="B2" s="271"/>
      <c r="C2" s="273" t="s">
        <v>210</v>
      </c>
      <c r="D2" s="272"/>
      <c r="E2" s="272"/>
      <c r="F2" s="272"/>
    </row>
    <row r="3" spans="1:11" ht="20.100000000000001" customHeight="1" x14ac:dyDescent="0.2">
      <c r="A3" s="274"/>
      <c r="B3" s="229" t="s">
        <v>229</v>
      </c>
      <c r="D3" s="275"/>
      <c r="E3" s="260" t="str">
        <f>IF('Antrags-Deckblatt'!E14="","",'Antrags-Deckblatt'!E14)</f>
        <v/>
      </c>
      <c r="F3" s="272"/>
    </row>
    <row r="4" spans="1:11" ht="9" customHeight="1" x14ac:dyDescent="0.2">
      <c r="A4" s="260"/>
      <c r="B4" s="230"/>
      <c r="C4" s="231"/>
    </row>
    <row r="5" spans="1:11" ht="20.100000000000001" customHeight="1" x14ac:dyDescent="0.2">
      <c r="A5" s="241"/>
      <c r="B5" s="241" t="s">
        <v>151</v>
      </c>
      <c r="C5" s="276" t="str">
        <f>IF('Antrags-Deckblatt'!C10="","",'Antrags-Deckblatt'!C10)</f>
        <v/>
      </c>
      <c r="E5" s="277" t="s">
        <v>178</v>
      </c>
      <c r="G5" s="210"/>
      <c r="H5" s="228" t="s">
        <v>179</v>
      </c>
    </row>
    <row r="6" spans="1:11" ht="12.95" customHeight="1" x14ac:dyDescent="0.2">
      <c r="B6" s="278"/>
    </row>
    <row r="7" spans="1:11" ht="12" customHeight="1" x14ac:dyDescent="0.2">
      <c r="C7" s="379"/>
      <c r="D7" s="378"/>
      <c r="E7" s="380"/>
      <c r="F7" s="380"/>
      <c r="G7" s="280"/>
      <c r="H7" s="280"/>
      <c r="I7" s="281"/>
    </row>
    <row r="8" spans="1:11" ht="20.100000000000001" customHeight="1" x14ac:dyDescent="0.2">
      <c r="A8" s="260" t="s">
        <v>96</v>
      </c>
      <c r="D8" s="279"/>
      <c r="E8" s="280"/>
      <c r="F8" s="280"/>
      <c r="G8" s="280"/>
      <c r="H8" s="280"/>
      <c r="I8" s="281"/>
    </row>
    <row r="9" spans="1:11" ht="12.95" customHeight="1" x14ac:dyDescent="0.2">
      <c r="D9" s="279"/>
      <c r="E9" s="280"/>
      <c r="F9" s="280"/>
      <c r="G9" s="280"/>
      <c r="H9" s="280"/>
      <c r="I9" s="281"/>
      <c r="J9" s="279"/>
    </row>
    <row r="10" spans="1:11" ht="12.95" customHeight="1" x14ac:dyDescent="0.2">
      <c r="C10" s="230" t="s">
        <v>149</v>
      </c>
      <c r="D10" s="280"/>
      <c r="E10" s="280"/>
      <c r="F10" s="280"/>
      <c r="G10" s="280"/>
      <c r="H10" s="230" t="s">
        <v>142</v>
      </c>
    </row>
    <row r="11" spans="1:11" ht="15.95" customHeight="1" x14ac:dyDescent="0.2">
      <c r="C11" s="21" t="s">
        <v>150</v>
      </c>
      <c r="H11" s="21" t="s">
        <v>143</v>
      </c>
      <c r="I11" s="280"/>
    </row>
    <row r="12" spans="1:11" ht="18" customHeight="1" x14ac:dyDescent="0.2">
      <c r="B12" s="277" t="s">
        <v>86</v>
      </c>
      <c r="C12" s="282" t="s">
        <v>13</v>
      </c>
      <c r="D12" s="279" t="s">
        <v>120</v>
      </c>
      <c r="F12" s="283"/>
      <c r="G12" s="277" t="s">
        <v>86</v>
      </c>
      <c r="H12" s="279" t="s">
        <v>120</v>
      </c>
      <c r="I12" s="282" t="s">
        <v>13</v>
      </c>
    </row>
    <row r="13" spans="1:11" ht="18" customHeight="1" x14ac:dyDescent="0.2">
      <c r="B13" s="277">
        <v>1</v>
      </c>
      <c r="C13" s="209"/>
      <c r="D13" s="284">
        <f>C13/365.25</f>
        <v>0</v>
      </c>
      <c r="F13" s="285"/>
      <c r="G13" s="277">
        <v>1</v>
      </c>
      <c r="H13" s="319"/>
      <c r="I13" s="284">
        <f>H13*365.25</f>
        <v>0</v>
      </c>
      <c r="K13" s="286"/>
    </row>
    <row r="14" spans="1:11" ht="18" customHeight="1" x14ac:dyDescent="0.2">
      <c r="B14" s="277">
        <v>2</v>
      </c>
      <c r="C14" s="209"/>
      <c r="D14" s="284">
        <f>C14/365.25</f>
        <v>0</v>
      </c>
      <c r="F14" s="285"/>
      <c r="G14" s="277">
        <v>2</v>
      </c>
      <c r="H14" s="319"/>
      <c r="I14" s="284">
        <f>H14*365.25</f>
        <v>0</v>
      </c>
    </row>
    <row r="15" spans="1:11" ht="18" customHeight="1" x14ac:dyDescent="0.2">
      <c r="B15" s="277">
        <v>3</v>
      </c>
      <c r="C15" s="209"/>
      <c r="D15" s="284">
        <f>C15/365.25</f>
        <v>0</v>
      </c>
      <c r="F15" s="285"/>
      <c r="G15" s="277">
        <v>3</v>
      </c>
      <c r="H15" s="319"/>
      <c r="I15" s="284">
        <f>H15*365.25</f>
        <v>0</v>
      </c>
    </row>
    <row r="16" spans="1:11" ht="18" customHeight="1" x14ac:dyDescent="0.2">
      <c r="B16" s="277">
        <v>4</v>
      </c>
      <c r="C16" s="209"/>
      <c r="D16" s="284">
        <f>C16/365.25</f>
        <v>0</v>
      </c>
      <c r="F16" s="285"/>
      <c r="G16" s="277">
        <v>4</v>
      </c>
      <c r="H16" s="319"/>
      <c r="I16" s="284">
        <f>H16*365.25</f>
        <v>0</v>
      </c>
    </row>
    <row r="17" spans="1:10" ht="18" customHeight="1" x14ac:dyDescent="0.2">
      <c r="B17" s="277">
        <v>5</v>
      </c>
      <c r="C17" s="209"/>
      <c r="D17" s="284">
        <f>C17/365.25</f>
        <v>0</v>
      </c>
      <c r="F17" s="285"/>
      <c r="G17" s="277">
        <v>5</v>
      </c>
      <c r="H17" s="319"/>
      <c r="I17" s="284">
        <f>H17*365.25</f>
        <v>0</v>
      </c>
    </row>
    <row r="18" spans="1:10" ht="14.1" customHeight="1" x14ac:dyDescent="0.2">
      <c r="C18" s="287"/>
      <c r="D18" s="288"/>
      <c r="E18" s="289" t="s">
        <v>139</v>
      </c>
      <c r="H18" s="288"/>
      <c r="I18" s="287"/>
      <c r="J18" s="289" t="s">
        <v>139</v>
      </c>
    </row>
    <row r="19" spans="1:10" ht="18" customHeight="1" x14ac:dyDescent="0.2">
      <c r="B19" s="290" t="s">
        <v>9</v>
      </c>
      <c r="C19" s="291">
        <f>SUM(C13:C17)</f>
        <v>0</v>
      </c>
      <c r="D19" s="291">
        <f>SUM(D13:D17)</f>
        <v>0</v>
      </c>
      <c r="E19" s="289" t="e">
        <f>C19/(G5*365.25)</f>
        <v>#DIV/0!</v>
      </c>
      <c r="G19" s="290" t="s">
        <v>9</v>
      </c>
      <c r="H19" s="291">
        <f>SUM(H13:H17)</f>
        <v>0</v>
      </c>
      <c r="I19" s="291">
        <f>SUM(I13:I17)</f>
        <v>0</v>
      </c>
      <c r="J19" s="289" t="e">
        <f>I19/(G5*365.25)</f>
        <v>#DIV/0!</v>
      </c>
    </row>
    <row r="20" spans="1:10" ht="20.100000000000001" customHeight="1" x14ac:dyDescent="0.2">
      <c r="D20" s="285"/>
      <c r="E20" s="251"/>
      <c r="F20" s="251"/>
      <c r="G20" s="251"/>
      <c r="H20" s="251"/>
      <c r="I20" s="285"/>
    </row>
    <row r="21" spans="1:10" ht="20.100000000000001" customHeight="1" x14ac:dyDescent="0.2">
      <c r="C21" s="290"/>
      <c r="D21" s="283"/>
      <c r="E21" s="248"/>
      <c r="F21" s="251"/>
      <c r="G21" s="251"/>
      <c r="H21" s="251"/>
      <c r="I21" s="251"/>
    </row>
    <row r="22" spans="1:10" ht="20.100000000000001" customHeight="1" x14ac:dyDescent="0.25">
      <c r="A22" s="239" t="s">
        <v>188</v>
      </c>
      <c r="B22" s="260"/>
      <c r="C22" s="260"/>
    </row>
    <row r="23" spans="1:10" ht="20.100000000000001" customHeight="1" x14ac:dyDescent="0.2">
      <c r="D23" s="292"/>
    </row>
    <row r="24" spans="1:10" ht="15.95" customHeight="1" x14ac:dyDescent="0.2">
      <c r="A24" s="230" t="s">
        <v>119</v>
      </c>
      <c r="B24" s="230" t="s">
        <v>181</v>
      </c>
      <c r="C24" s="230"/>
      <c r="D24" s="293"/>
      <c r="E24" s="294"/>
      <c r="F24" s="280"/>
    </row>
    <row r="25" spans="1:10" ht="15.95" customHeight="1" x14ac:dyDescent="0.2">
      <c r="B25" s="230"/>
      <c r="C25" s="230"/>
      <c r="D25" s="293"/>
      <c r="E25" s="294"/>
      <c r="F25" s="280"/>
    </row>
    <row r="26" spans="1:10" ht="15.95" customHeight="1" x14ac:dyDescent="0.2">
      <c r="A26" s="230"/>
      <c r="B26" s="230" t="s">
        <v>183</v>
      </c>
      <c r="C26" s="277" t="s">
        <v>86</v>
      </c>
      <c r="D26" s="295" t="s">
        <v>142</v>
      </c>
      <c r="E26" s="296" t="s">
        <v>140</v>
      </c>
      <c r="F26" s="297" t="s">
        <v>141</v>
      </c>
      <c r="G26" s="230"/>
    </row>
    <row r="27" spans="1:10" ht="15.95" customHeight="1" x14ac:dyDescent="0.2">
      <c r="A27" s="298"/>
      <c r="C27" s="277">
        <v>1</v>
      </c>
      <c r="D27" s="299">
        <f>H13</f>
        <v>0</v>
      </c>
      <c r="E27" s="330">
        <v>11.66</v>
      </c>
      <c r="F27" s="383">
        <f>D27/E27</f>
        <v>0</v>
      </c>
      <c r="G27" s="383"/>
    </row>
    <row r="28" spans="1:10" ht="15.95" customHeight="1" x14ac:dyDescent="0.2">
      <c r="C28" s="277">
        <v>2</v>
      </c>
      <c r="D28" s="299">
        <f>H14</f>
        <v>0</v>
      </c>
      <c r="E28" s="330">
        <v>7.81</v>
      </c>
      <c r="F28" s="383">
        <f>D28/E28</f>
        <v>0</v>
      </c>
      <c r="G28" s="383"/>
    </row>
    <row r="29" spans="1:10" ht="15.95" customHeight="1" x14ac:dyDescent="0.2">
      <c r="C29" s="277">
        <v>3</v>
      </c>
      <c r="D29" s="299">
        <f>H15</f>
        <v>0</v>
      </c>
      <c r="E29" s="330">
        <v>5.22</v>
      </c>
      <c r="F29" s="383">
        <f>D29/E29</f>
        <v>0</v>
      </c>
      <c r="G29" s="383"/>
    </row>
    <row r="30" spans="1:10" ht="15.95" customHeight="1" x14ac:dyDescent="0.2">
      <c r="C30" s="277">
        <v>4</v>
      </c>
      <c r="D30" s="299">
        <f>H16</f>
        <v>0</v>
      </c>
      <c r="E30" s="330">
        <v>3.36</v>
      </c>
      <c r="F30" s="383">
        <f>D30/E30</f>
        <v>0</v>
      </c>
      <c r="G30" s="383"/>
    </row>
    <row r="31" spans="1:10" ht="15.95" customHeight="1" x14ac:dyDescent="0.2">
      <c r="C31" s="277">
        <v>5</v>
      </c>
      <c r="D31" s="299">
        <f>H17</f>
        <v>0</v>
      </c>
      <c r="E31" s="330">
        <v>2.36</v>
      </c>
      <c r="F31" s="383">
        <f>D31/E31</f>
        <v>0</v>
      </c>
      <c r="G31" s="383"/>
    </row>
    <row r="32" spans="1:10" ht="15.95" customHeight="1" x14ac:dyDescent="0.2">
      <c r="D32" s="300"/>
      <c r="E32" s="301" t="s">
        <v>97</v>
      </c>
      <c r="F32" s="302"/>
    </row>
    <row r="33" spans="1:10" ht="15.95" customHeight="1" x14ac:dyDescent="0.2">
      <c r="C33" s="277" t="s">
        <v>9</v>
      </c>
      <c r="D33" s="303">
        <f>SUM(D27:D31)</f>
        <v>0</v>
      </c>
      <c r="E33" s="304" t="e">
        <f>D33/F33</f>
        <v>#DIV/0!</v>
      </c>
      <c r="F33" s="385">
        <f>SUM(F27:F31)</f>
        <v>0</v>
      </c>
      <c r="G33" s="385"/>
    </row>
    <row r="34" spans="1:10" ht="15.95" customHeight="1" x14ac:dyDescent="0.2">
      <c r="C34" s="277"/>
      <c r="D34" s="305"/>
      <c r="E34" s="306" t="s">
        <v>148</v>
      </c>
      <c r="F34" s="328" t="s">
        <v>147</v>
      </c>
      <c r="G34" s="308"/>
    </row>
    <row r="35" spans="1:10" ht="12" customHeight="1" x14ac:dyDescent="0.2">
      <c r="C35" s="277"/>
      <c r="D35" s="305"/>
      <c r="E35" s="309"/>
      <c r="F35" s="328" t="s">
        <v>146</v>
      </c>
      <c r="G35" s="308"/>
    </row>
    <row r="36" spans="1:10" ht="12" customHeight="1" x14ac:dyDescent="0.2">
      <c r="C36" s="310"/>
      <c r="D36" s="305"/>
      <c r="E36" s="309"/>
      <c r="F36" s="307"/>
      <c r="G36" s="308"/>
    </row>
    <row r="37" spans="1:10" ht="12" customHeight="1" x14ac:dyDescent="0.2">
      <c r="B37" s="230" t="s">
        <v>184</v>
      </c>
      <c r="C37" s="384" t="s">
        <v>208</v>
      </c>
      <c r="D37" s="382"/>
      <c r="E37" s="311" t="e">
        <f>D33/F37</f>
        <v>#DIV/0!</v>
      </c>
      <c r="F37" s="375">
        <v>0</v>
      </c>
      <c r="G37" s="375"/>
    </row>
    <row r="38" spans="1:10" ht="12" customHeight="1" x14ac:dyDescent="0.2">
      <c r="C38" s="277"/>
      <c r="D38" s="305"/>
      <c r="E38" s="309"/>
      <c r="F38" s="307"/>
      <c r="G38" s="308"/>
    </row>
    <row r="39" spans="1:10" ht="12" customHeight="1" x14ac:dyDescent="0.2">
      <c r="C39" s="277"/>
      <c r="D39" s="305"/>
      <c r="E39" s="309"/>
      <c r="F39" s="307"/>
      <c r="G39" s="308"/>
    </row>
    <row r="40" spans="1:10" ht="12" customHeight="1" x14ac:dyDescent="0.2">
      <c r="A40" s="230" t="s">
        <v>180</v>
      </c>
      <c r="B40" s="230" t="s">
        <v>182</v>
      </c>
      <c r="C40" s="277"/>
      <c r="D40" s="312"/>
      <c r="E40" s="313"/>
      <c r="F40" s="307"/>
      <c r="G40" s="308"/>
    </row>
    <row r="41" spans="1:10" ht="15.95" customHeight="1" x14ac:dyDescent="0.2">
      <c r="D41" s="314"/>
      <c r="E41" s="301"/>
      <c r="F41" s="315"/>
    </row>
    <row r="42" spans="1:10" ht="15.95" customHeight="1" x14ac:dyDescent="0.2">
      <c r="C42" s="382" t="s">
        <v>98</v>
      </c>
      <c r="D42" s="382"/>
      <c r="E42" s="311" t="e">
        <f>D33/F42</f>
        <v>#DIV/0!</v>
      </c>
      <c r="F42" s="374"/>
      <c r="G42" s="375"/>
    </row>
    <row r="43" spans="1:10" ht="15.95" customHeight="1" x14ac:dyDescent="0.2">
      <c r="C43" s="381" t="s">
        <v>144</v>
      </c>
      <c r="D43" s="381"/>
      <c r="E43" s="311" t="e">
        <f>D33/F43</f>
        <v>#DIV/0!</v>
      </c>
      <c r="F43" s="375"/>
      <c r="G43" s="375"/>
    </row>
    <row r="44" spans="1:10" ht="15.95" customHeight="1" x14ac:dyDescent="0.2">
      <c r="C44" s="381" t="s">
        <v>145</v>
      </c>
      <c r="D44" s="381"/>
      <c r="E44" s="311" t="e">
        <f>D33/F44</f>
        <v>#DIV/0!</v>
      </c>
      <c r="F44" s="375"/>
      <c r="G44" s="375"/>
    </row>
    <row r="45" spans="1:10" ht="15.95" customHeight="1" x14ac:dyDescent="0.2">
      <c r="C45" s="376" t="s">
        <v>99</v>
      </c>
      <c r="D45" s="377"/>
      <c r="E45" s="311" t="e">
        <f>D33/F45</f>
        <v>#DIV/0!</v>
      </c>
      <c r="F45" s="375"/>
      <c r="G45" s="375"/>
    </row>
    <row r="46" spans="1:10" ht="15.95" customHeight="1" x14ac:dyDescent="0.2">
      <c r="C46" s="376"/>
      <c r="D46" s="377"/>
      <c r="E46" s="311" t="e">
        <f>D33/F46</f>
        <v>#DIV/0!</v>
      </c>
      <c r="F46" s="375"/>
      <c r="G46" s="375"/>
    </row>
    <row r="47" spans="1:10" ht="15.95" customHeight="1" x14ac:dyDescent="0.2"/>
    <row r="48" spans="1:10" ht="15.95" customHeight="1" x14ac:dyDescent="0.2">
      <c r="A48" s="378" t="s">
        <v>173</v>
      </c>
      <c r="B48" s="378"/>
      <c r="C48" s="378"/>
      <c r="D48" s="378"/>
      <c r="E48" s="378"/>
      <c r="F48" s="378"/>
      <c r="G48" s="378"/>
      <c r="H48" s="378"/>
      <c r="I48" s="378"/>
      <c r="J48" s="378"/>
    </row>
    <row r="51" spans="1:10" x14ac:dyDescent="0.2">
      <c r="A51" s="378"/>
      <c r="B51" s="378"/>
      <c r="C51" s="378"/>
      <c r="D51" s="378"/>
      <c r="E51" s="378"/>
      <c r="F51" s="378"/>
      <c r="G51" s="378"/>
      <c r="H51" s="378"/>
      <c r="I51" s="378"/>
      <c r="J51" s="378"/>
    </row>
  </sheetData>
  <sheetProtection algorithmName="SHA-512" hashValue="GEsCq/D0mueNJ1qhohPIYRdL1/pe2p4adA5bJR4eTGGpy4SmHLoCmSeAOIlK+bm71lFxmA7lDFv6MjE2l/UidQ==" saltValue="ukBP4CuCw4q+TbHBqZEE1Q==" spinCount="100000" sheet="1" objects="1" scenarios="1"/>
  <protectedRanges>
    <protectedRange sqref="G5 H13:H17 C13:C17 F37:G37 F42:G46 C45:D46" name="Bereich1"/>
  </protectedRanges>
  <mergeCells count="22">
    <mergeCell ref="A51:J51"/>
    <mergeCell ref="F44:G44"/>
    <mergeCell ref="F45:G45"/>
    <mergeCell ref="F46:G46"/>
    <mergeCell ref="C45:D45"/>
    <mergeCell ref="C44:D44"/>
    <mergeCell ref="F42:G42"/>
    <mergeCell ref="F43:G43"/>
    <mergeCell ref="C46:D46"/>
    <mergeCell ref="A48:J48"/>
    <mergeCell ref="C7:D7"/>
    <mergeCell ref="E7:F7"/>
    <mergeCell ref="C43:D43"/>
    <mergeCell ref="C42:D42"/>
    <mergeCell ref="F27:G27"/>
    <mergeCell ref="F28:G28"/>
    <mergeCell ref="F29:G29"/>
    <mergeCell ref="F30:G30"/>
    <mergeCell ref="C37:D37"/>
    <mergeCell ref="F37:G37"/>
    <mergeCell ref="F31:G31"/>
    <mergeCell ref="F33:G33"/>
  </mergeCells>
  <phoneticPr fontId="0" type="noConversion"/>
  <pageMargins left="0.62992125984251968" right="0.35433070866141736" top="0.59055118110236227" bottom="0.39370078740157483" header="0.59055118110236227" footer="0.15748031496062992"/>
  <pageSetup paperSize="9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D18" sqref="D18"/>
    </sheetView>
  </sheetViews>
  <sheetFormatPr baseColWidth="10" defaultRowHeight="12" x14ac:dyDescent="0.2"/>
  <cols>
    <col min="1" max="1" width="3" style="228" customWidth="1"/>
    <col min="2" max="2" width="22.5703125" style="228" customWidth="1"/>
    <col min="3" max="3" width="9.85546875" style="228" customWidth="1"/>
    <col min="4" max="4" width="18.85546875" style="228" customWidth="1"/>
    <col min="5" max="5" width="25.42578125" style="228" customWidth="1"/>
    <col min="6" max="6" width="11.42578125" style="228"/>
    <col min="7" max="7" width="15.28515625" style="228" customWidth="1"/>
    <col min="8" max="16384" width="11.42578125" style="228"/>
  </cols>
  <sheetData>
    <row r="1" spans="1:9" ht="15" customHeight="1" x14ac:dyDescent="0.25">
      <c r="B1" s="225" t="s">
        <v>122</v>
      </c>
      <c r="C1" s="226"/>
      <c r="D1" s="227"/>
      <c r="E1" s="227"/>
      <c r="F1" s="227"/>
      <c r="G1" s="227"/>
    </row>
    <row r="2" spans="1:9" ht="15" customHeight="1" x14ac:dyDescent="0.25">
      <c r="B2" s="226"/>
      <c r="C2" s="226"/>
      <c r="D2" s="227"/>
      <c r="E2" s="227"/>
      <c r="F2" s="227"/>
      <c r="G2" s="227"/>
    </row>
    <row r="3" spans="1:9" ht="15" customHeight="1" x14ac:dyDescent="0.2">
      <c r="A3" s="228" t="s">
        <v>226</v>
      </c>
      <c r="B3" s="229"/>
      <c r="C3" s="386">
        <f>'Antrags-Deckblatt'!E14</f>
        <v>0</v>
      </c>
      <c r="D3" s="387"/>
      <c r="E3" s="387"/>
      <c r="F3" s="388"/>
    </row>
    <row r="4" spans="1:9" ht="15" customHeight="1" x14ac:dyDescent="0.2">
      <c r="B4" s="230"/>
      <c r="C4" s="230"/>
      <c r="D4" s="231"/>
      <c r="E4" s="227"/>
      <c r="F4" s="227"/>
      <c r="G4" s="227"/>
    </row>
    <row r="5" spans="1:9" ht="15" customHeight="1" x14ac:dyDescent="0.2">
      <c r="B5" s="230" t="s">
        <v>11</v>
      </c>
      <c r="C5" s="232">
        <f>'Antrags-Deckblatt'!C10</f>
        <v>0</v>
      </c>
      <c r="E5" s="227"/>
      <c r="F5" s="227"/>
      <c r="G5" s="227"/>
    </row>
    <row r="6" spans="1:9" ht="15" customHeight="1" thickBot="1" x14ac:dyDescent="0.3">
      <c r="B6" s="24"/>
      <c r="C6" s="24"/>
      <c r="D6" s="24"/>
      <c r="E6" s="24"/>
      <c r="F6" s="24"/>
      <c r="G6" s="24"/>
    </row>
    <row r="7" spans="1:9" ht="15" customHeight="1" thickBot="1" x14ac:dyDescent="0.3">
      <c r="B7" s="24"/>
      <c r="C7" s="24"/>
      <c r="D7" s="389" t="s">
        <v>189</v>
      </c>
      <c r="E7" s="390"/>
    </row>
    <row r="8" spans="1:9" ht="15" customHeight="1" x14ac:dyDescent="0.2">
      <c r="A8" s="336"/>
      <c r="B8" s="29" t="s">
        <v>48</v>
      </c>
      <c r="C8" s="29"/>
      <c r="D8" s="51"/>
      <c r="E8" s="43"/>
    </row>
    <row r="9" spans="1:9" ht="15" customHeight="1" thickBot="1" x14ac:dyDescent="0.25">
      <c r="A9" s="336"/>
      <c r="B9" s="16"/>
      <c r="C9" s="16"/>
      <c r="D9" s="38" t="s">
        <v>201</v>
      </c>
      <c r="E9" s="39" t="s">
        <v>190</v>
      </c>
    </row>
    <row r="10" spans="1:9" ht="15" customHeight="1" thickBot="1" x14ac:dyDescent="0.25">
      <c r="A10" s="336"/>
      <c r="B10" s="391" t="s">
        <v>49</v>
      </c>
      <c r="C10" s="393"/>
      <c r="D10" s="345"/>
      <c r="E10" s="346"/>
    </row>
    <row r="11" spans="1:9" ht="15" customHeight="1" thickBot="1" x14ac:dyDescent="0.25">
      <c r="A11" s="336"/>
      <c r="B11" s="30"/>
      <c r="C11" s="30"/>
      <c r="D11" s="337"/>
      <c r="E11" s="37"/>
    </row>
    <row r="12" spans="1:9" ht="15" customHeight="1" x14ac:dyDescent="0.2">
      <c r="A12" s="336"/>
      <c r="B12" s="394" t="s">
        <v>50</v>
      </c>
      <c r="C12" s="395"/>
      <c r="D12" s="349"/>
      <c r="E12" s="350">
        <v>0</v>
      </c>
    </row>
    <row r="13" spans="1:9" ht="7.5" customHeight="1" x14ac:dyDescent="0.2">
      <c r="A13" s="336"/>
      <c r="B13" s="355"/>
      <c r="C13" s="30"/>
      <c r="D13" s="353"/>
      <c r="E13" s="354"/>
      <c r="I13" s="251"/>
    </row>
    <row r="14" spans="1:9" ht="15" customHeight="1" x14ac:dyDescent="0.2">
      <c r="A14" s="336"/>
      <c r="B14" s="396" t="s">
        <v>121</v>
      </c>
      <c r="C14" s="397"/>
      <c r="D14" s="351"/>
      <c r="E14" s="352"/>
    </row>
    <row r="15" spans="1:9" ht="15" customHeight="1" x14ac:dyDescent="0.2">
      <c r="A15" s="336"/>
      <c r="B15" s="398" t="s">
        <v>51</v>
      </c>
      <c r="C15" s="397"/>
      <c r="D15" s="70"/>
      <c r="E15" s="71">
        <v>0</v>
      </c>
      <c r="H15" s="233"/>
    </row>
    <row r="16" spans="1:9" ht="15" customHeight="1" x14ac:dyDescent="0.2">
      <c r="A16" s="336"/>
      <c r="B16" s="399" t="s">
        <v>52</v>
      </c>
      <c r="C16" s="397"/>
      <c r="D16" s="40"/>
      <c r="E16" s="71">
        <v>0</v>
      </c>
    </row>
    <row r="17" spans="1:5" ht="15" customHeight="1" x14ac:dyDescent="0.2">
      <c r="A17" s="336"/>
      <c r="B17" s="398" t="s">
        <v>53</v>
      </c>
      <c r="C17" s="397"/>
      <c r="D17" s="40"/>
      <c r="E17" s="71">
        <v>0</v>
      </c>
    </row>
    <row r="18" spans="1:5" ht="15" customHeight="1" x14ac:dyDescent="0.2">
      <c r="A18" s="336"/>
      <c r="B18" s="398" t="s">
        <v>54</v>
      </c>
      <c r="C18" s="397"/>
      <c r="D18" s="40"/>
      <c r="E18" s="71">
        <v>0</v>
      </c>
    </row>
    <row r="19" spans="1:5" ht="15" customHeight="1" x14ac:dyDescent="0.2">
      <c r="A19" s="336"/>
      <c r="B19" s="398" t="s">
        <v>94</v>
      </c>
      <c r="C19" s="397"/>
      <c r="D19" s="40"/>
      <c r="E19" s="71">
        <v>0</v>
      </c>
    </row>
    <row r="20" spans="1:5" ht="15" customHeight="1" x14ac:dyDescent="0.2">
      <c r="A20" s="336"/>
      <c r="B20" s="398" t="s">
        <v>55</v>
      </c>
      <c r="C20" s="397"/>
      <c r="D20" s="40"/>
      <c r="E20" s="71">
        <v>0</v>
      </c>
    </row>
    <row r="21" spans="1:5" ht="15" customHeight="1" x14ac:dyDescent="0.2">
      <c r="A21" s="336"/>
      <c r="B21" s="399" t="s">
        <v>215</v>
      </c>
      <c r="C21" s="397"/>
      <c r="D21" s="40"/>
      <c r="E21" s="71">
        <v>0</v>
      </c>
    </row>
    <row r="22" spans="1:5" ht="15" customHeight="1" x14ac:dyDescent="0.2">
      <c r="A22" s="336"/>
      <c r="B22" s="398" t="s">
        <v>88</v>
      </c>
      <c r="C22" s="397"/>
      <c r="D22" s="40"/>
      <c r="E22" s="71">
        <v>0</v>
      </c>
    </row>
    <row r="23" spans="1:5" ht="15" customHeight="1" x14ac:dyDescent="0.2">
      <c r="A23" s="336"/>
      <c r="B23" s="401" t="s">
        <v>202</v>
      </c>
      <c r="C23" s="402"/>
      <c r="D23" s="40"/>
      <c r="E23" s="71">
        <v>0</v>
      </c>
    </row>
    <row r="24" spans="1:5" ht="15" customHeight="1" x14ac:dyDescent="0.2">
      <c r="A24" s="336"/>
      <c r="B24" s="334" t="s">
        <v>211</v>
      </c>
      <c r="C24" s="215"/>
      <c r="D24" s="40"/>
      <c r="E24" s="71">
        <v>0</v>
      </c>
    </row>
    <row r="25" spans="1:5" ht="15" customHeight="1" thickBot="1" x14ac:dyDescent="0.25">
      <c r="A25" s="336"/>
      <c r="B25" s="335" t="s">
        <v>212</v>
      </c>
      <c r="C25" s="216"/>
      <c r="D25" s="40"/>
      <c r="E25" s="71">
        <v>0</v>
      </c>
    </row>
    <row r="26" spans="1:5" ht="15" customHeight="1" thickBot="1" x14ac:dyDescent="0.25">
      <c r="A26" s="336"/>
      <c r="B26" s="391" t="s">
        <v>90</v>
      </c>
      <c r="C26" s="392"/>
      <c r="D26" s="347">
        <f>SUM(D15:D25)+D12</f>
        <v>0</v>
      </c>
      <c r="E26" s="75">
        <f>SUM(E15:E25)+E12</f>
        <v>0</v>
      </c>
    </row>
    <row r="27" spans="1:5" ht="15" customHeight="1" x14ac:dyDescent="0.2">
      <c r="A27" s="336"/>
      <c r="B27" s="394" t="s">
        <v>87</v>
      </c>
      <c r="C27" s="395"/>
      <c r="D27" s="340"/>
      <c r="E27" s="339"/>
    </row>
    <row r="28" spans="1:5" ht="15" customHeight="1" x14ac:dyDescent="0.2">
      <c r="A28" s="336"/>
      <c r="B28" s="399" t="s">
        <v>77</v>
      </c>
      <c r="C28" s="400"/>
      <c r="D28" s="40"/>
      <c r="E28" s="71">
        <v>0</v>
      </c>
    </row>
    <row r="29" spans="1:5" ht="15" customHeight="1" x14ac:dyDescent="0.2">
      <c r="A29" s="336"/>
      <c r="B29" s="399" t="s">
        <v>76</v>
      </c>
      <c r="C29" s="400"/>
      <c r="D29" s="40"/>
      <c r="E29" s="71">
        <v>0</v>
      </c>
    </row>
    <row r="30" spans="1:5" ht="15" customHeight="1" thickBot="1" x14ac:dyDescent="0.25">
      <c r="A30" s="336"/>
      <c r="B30" s="403" t="s">
        <v>75</v>
      </c>
      <c r="C30" s="404"/>
      <c r="D30" s="72"/>
      <c r="E30" s="73">
        <v>0</v>
      </c>
    </row>
    <row r="31" spans="1:5" ht="15" customHeight="1" thickBot="1" x14ac:dyDescent="0.25">
      <c r="A31" s="336"/>
      <c r="B31" s="391" t="s">
        <v>89</v>
      </c>
      <c r="C31" s="392"/>
      <c r="D31" s="234">
        <f>SUM(D28:D30)</f>
        <v>0</v>
      </c>
      <c r="E31" s="235">
        <f>SUM(E28:E30)</f>
        <v>0</v>
      </c>
    </row>
    <row r="32" spans="1:5" ht="15" customHeight="1" x14ac:dyDescent="0.2">
      <c r="A32" s="336"/>
      <c r="B32" s="394" t="s">
        <v>56</v>
      </c>
      <c r="C32" s="395"/>
      <c r="D32" s="41"/>
      <c r="E32" s="36"/>
    </row>
    <row r="33" spans="1:8" ht="15" customHeight="1" x14ac:dyDescent="0.2">
      <c r="A33" s="336"/>
      <c r="B33" s="399" t="s">
        <v>57</v>
      </c>
      <c r="C33" s="400"/>
      <c r="D33" s="40"/>
      <c r="E33" s="211">
        <v>0</v>
      </c>
    </row>
    <row r="34" spans="1:8" ht="15" customHeight="1" x14ac:dyDescent="0.2">
      <c r="A34" s="336"/>
      <c r="B34" s="399" t="s">
        <v>58</v>
      </c>
      <c r="C34" s="400"/>
      <c r="D34" s="40"/>
      <c r="E34" s="211">
        <v>0</v>
      </c>
    </row>
    <row r="35" spans="1:8" ht="15" customHeight="1" x14ac:dyDescent="0.2">
      <c r="A35" s="336"/>
      <c r="B35" s="399" t="s">
        <v>59</v>
      </c>
      <c r="C35" s="400"/>
      <c r="D35" s="40"/>
      <c r="E35" s="211">
        <v>0</v>
      </c>
    </row>
    <row r="36" spans="1:8" ht="15" customHeight="1" x14ac:dyDescent="0.2">
      <c r="A36" s="336"/>
      <c r="B36" s="399" t="s">
        <v>60</v>
      </c>
      <c r="C36" s="400"/>
      <c r="D36" s="40"/>
      <c r="E36" s="211">
        <v>0</v>
      </c>
    </row>
    <row r="37" spans="1:8" ht="15" customHeight="1" thickBot="1" x14ac:dyDescent="0.25">
      <c r="A37" s="336"/>
      <c r="B37" s="218" t="s">
        <v>61</v>
      </c>
      <c r="C37" s="218"/>
      <c r="D37" s="72"/>
      <c r="E37" s="212">
        <v>0</v>
      </c>
    </row>
    <row r="38" spans="1:8" ht="15" customHeight="1" thickBot="1" x14ac:dyDescent="0.25">
      <c r="A38" s="336"/>
      <c r="B38" s="391" t="s">
        <v>62</v>
      </c>
      <c r="C38" s="392"/>
      <c r="D38" s="74">
        <f>SUM(D33:D37)</f>
        <v>0</v>
      </c>
      <c r="E38" s="75">
        <f>SUM(E33:E37)</f>
        <v>0</v>
      </c>
    </row>
    <row r="39" spans="1:8" ht="15" customHeight="1" x14ac:dyDescent="0.2">
      <c r="A39" s="336"/>
      <c r="B39" s="394" t="s">
        <v>203</v>
      </c>
      <c r="C39" s="405"/>
      <c r="D39" s="338"/>
      <c r="E39" s="341"/>
    </row>
    <row r="40" spans="1:8" ht="15" customHeight="1" x14ac:dyDescent="0.2">
      <c r="A40" s="336"/>
      <c r="B40" s="398" t="s">
        <v>214</v>
      </c>
      <c r="C40" s="397"/>
      <c r="D40" s="40"/>
      <c r="E40" s="211">
        <v>0</v>
      </c>
    </row>
    <row r="41" spans="1:8" ht="15" customHeight="1" thickBot="1" x14ac:dyDescent="0.25">
      <c r="A41" s="336"/>
      <c r="B41" s="403" t="s">
        <v>204</v>
      </c>
      <c r="C41" s="406"/>
      <c r="D41" s="40"/>
      <c r="E41" s="211">
        <v>0</v>
      </c>
      <c r="H41" s="236"/>
    </row>
    <row r="42" spans="1:8" ht="15" customHeight="1" thickBot="1" x14ac:dyDescent="0.25">
      <c r="A42" s="336"/>
      <c r="B42" s="391" t="s">
        <v>63</v>
      </c>
      <c r="C42" s="392"/>
      <c r="D42" s="74">
        <f>SUM(D40:D41)</f>
        <v>0</v>
      </c>
      <c r="E42" s="75">
        <f>SUM(E40:E41)</f>
        <v>0</v>
      </c>
    </row>
    <row r="43" spans="1:8" ht="15" customHeight="1" x14ac:dyDescent="0.2">
      <c r="A43" s="336"/>
      <c r="B43" s="394" t="s">
        <v>64</v>
      </c>
      <c r="C43" s="405"/>
      <c r="D43" s="316"/>
      <c r="E43" s="342"/>
    </row>
    <row r="44" spans="1:8" ht="15" customHeight="1" x14ac:dyDescent="0.2">
      <c r="A44" s="336"/>
      <c r="B44" s="398" t="s">
        <v>65</v>
      </c>
      <c r="C44" s="407"/>
      <c r="D44" s="343"/>
      <c r="E44" s="344">
        <v>0</v>
      </c>
    </row>
    <row r="45" spans="1:8" ht="15" customHeight="1" thickBot="1" x14ac:dyDescent="0.25">
      <c r="A45" s="336"/>
      <c r="B45" s="408" t="s">
        <v>66</v>
      </c>
      <c r="C45" s="409"/>
      <c r="D45" s="343"/>
      <c r="E45" s="344">
        <v>0</v>
      </c>
    </row>
    <row r="46" spans="1:8" ht="15" customHeight="1" thickBot="1" x14ac:dyDescent="0.25">
      <c r="A46" s="336"/>
      <c r="B46" s="391" t="s">
        <v>67</v>
      </c>
      <c r="C46" s="392"/>
      <c r="D46" s="74">
        <f>SUM(D44:D45)</f>
        <v>0</v>
      </c>
      <c r="E46" s="75">
        <f>SUM(E44:E45)</f>
        <v>0</v>
      </c>
    </row>
    <row r="47" spans="1:8" ht="15" customHeight="1" x14ac:dyDescent="0.2">
      <c r="A47" s="336"/>
      <c r="B47" s="410" t="s">
        <v>68</v>
      </c>
      <c r="C47" s="405"/>
      <c r="D47" s="42"/>
      <c r="E47" s="33"/>
    </row>
    <row r="48" spans="1:8" ht="15" customHeight="1" x14ac:dyDescent="0.2">
      <c r="A48" s="336"/>
      <c r="B48" s="398" t="s">
        <v>69</v>
      </c>
      <c r="C48" s="397"/>
      <c r="D48" s="40"/>
      <c r="E48" s="211">
        <v>0</v>
      </c>
    </row>
    <row r="49" spans="1:5" ht="15" customHeight="1" thickBot="1" x14ac:dyDescent="0.25">
      <c r="A49" s="336"/>
      <c r="B49" s="403" t="s">
        <v>70</v>
      </c>
      <c r="C49" s="406"/>
      <c r="D49" s="40"/>
      <c r="E49" s="211">
        <v>0</v>
      </c>
    </row>
    <row r="50" spans="1:5" ht="15" customHeight="1" thickBot="1" x14ac:dyDescent="0.25">
      <c r="A50" s="336"/>
      <c r="B50" s="28" t="s">
        <v>71</v>
      </c>
      <c r="C50" s="28"/>
      <c r="D50" s="74">
        <f>SUM(D48:D49)</f>
        <v>0</v>
      </c>
      <c r="E50" s="75">
        <f>SUM(E48:E49)</f>
        <v>0</v>
      </c>
    </row>
    <row r="51" spans="1:5" ht="15" customHeight="1" thickBot="1" x14ac:dyDescent="0.25">
      <c r="A51" s="336"/>
      <c r="B51" s="391" t="s">
        <v>72</v>
      </c>
      <c r="C51" s="392"/>
      <c r="D51" s="74">
        <f>D10+D26+D31+D38+D42+D46+D50</f>
        <v>0</v>
      </c>
      <c r="E51" s="75">
        <f>E10+E26+E31+E38+E42+E46+E50</f>
        <v>0</v>
      </c>
    </row>
    <row r="55" spans="1:5" x14ac:dyDescent="0.2">
      <c r="D55" s="279" t="s">
        <v>172</v>
      </c>
    </row>
  </sheetData>
  <sheetProtection algorithmName="SHA-512" hashValue="mdxjw195dCGYGhhBdlXDDMiAZGzgyg2wUzw+ARHuJhpOkEins+wXF6qwauAolHKPUs+CbTiJjA7CJQQKHRXxTg==" saltValue="3y84K6t2LrrcEPUOLFb5cg==" spinCount="100000" sheet="1" objects="1" scenarios="1"/>
  <protectedRanges>
    <protectedRange sqref="D10:E10 D12:E12 D15:E25 B24:C25 D28:E30 D33:E37 B37:C37 D40:E41 D44:E45 D48:E49" name="Bereich1"/>
  </protectedRanges>
  <mergeCells count="38">
    <mergeCell ref="B51:C51"/>
    <mergeCell ref="B46:C46"/>
    <mergeCell ref="B35:C35"/>
    <mergeCell ref="B36:C36"/>
    <mergeCell ref="B39:C39"/>
    <mergeCell ref="B40:C40"/>
    <mergeCell ref="B41:C41"/>
    <mergeCell ref="B43:C43"/>
    <mergeCell ref="B42:C42"/>
    <mergeCell ref="B38:C38"/>
    <mergeCell ref="B44:C44"/>
    <mergeCell ref="B45:C45"/>
    <mergeCell ref="B47:C47"/>
    <mergeCell ref="B48:C48"/>
    <mergeCell ref="B49:C49"/>
    <mergeCell ref="B34:C34"/>
    <mergeCell ref="B31:C31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  <mergeCell ref="B32:C32"/>
    <mergeCell ref="B33:C33"/>
    <mergeCell ref="C3:F3"/>
    <mergeCell ref="D7:E7"/>
    <mergeCell ref="B26:C26"/>
    <mergeCell ref="B10:C10"/>
    <mergeCell ref="B12:C12"/>
    <mergeCell ref="B14:C14"/>
    <mergeCell ref="B15:C15"/>
    <mergeCell ref="B16:C16"/>
    <mergeCell ref="B17:C17"/>
    <mergeCell ref="B18:C18"/>
  </mergeCells>
  <phoneticPr fontId="0" type="noConversion"/>
  <pageMargins left="1.28" right="0.39370078740157483" top="0.82" bottom="0.23" header="0.4" footer="0.17"/>
  <pageSetup paperSize="9" scale="97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43" zoomScaleNormal="100" zoomScaleSheetLayoutView="100" workbookViewId="0">
      <selection activeCell="C88" sqref="C88"/>
    </sheetView>
  </sheetViews>
  <sheetFormatPr baseColWidth="10" defaultRowHeight="12" x14ac:dyDescent="0.2"/>
  <cols>
    <col min="1" max="1" width="11.42578125" style="228"/>
    <col min="2" max="2" width="17" style="228" customWidth="1"/>
    <col min="3" max="3" width="12.7109375" style="228" customWidth="1"/>
    <col min="4" max="4" width="7.140625" style="228" customWidth="1"/>
    <col min="5" max="5" width="15.5703125" style="228" bestFit="1" customWidth="1"/>
    <col min="6" max="6" width="6.85546875" style="228" customWidth="1"/>
    <col min="7" max="7" width="10.5703125" style="228" bestFit="1" customWidth="1"/>
    <col min="8" max="8" width="5.7109375" style="228" customWidth="1"/>
    <col min="9" max="9" width="12.28515625" style="228" customWidth="1"/>
    <col min="10" max="10" width="5" style="228" customWidth="1"/>
    <col min="11" max="11" width="10.28515625" style="228" bestFit="1" customWidth="1"/>
    <col min="12" max="12" width="5.7109375" style="228" customWidth="1"/>
    <col min="13" max="13" width="10.140625" style="228" customWidth="1"/>
    <col min="14" max="14" width="15.140625" style="228" customWidth="1"/>
    <col min="15" max="15" width="10.7109375" style="228" customWidth="1"/>
    <col min="16" max="16" width="11.5703125" style="228" customWidth="1"/>
    <col min="17" max="17" width="13.7109375" style="228" customWidth="1"/>
    <col min="18" max="16384" width="11.42578125" style="228"/>
  </cols>
  <sheetData>
    <row r="1" spans="1:17" ht="15" x14ac:dyDescent="0.25">
      <c r="A1" s="239" t="s">
        <v>91</v>
      </c>
    </row>
    <row r="2" spans="1:17" ht="9.75" customHeight="1" x14ac:dyDescent="0.2"/>
    <row r="3" spans="1:17" ht="15.95" customHeight="1" x14ac:dyDescent="0.2">
      <c r="A3" s="229" t="s">
        <v>226</v>
      </c>
      <c r="C3" s="411" t="str">
        <f>IF('Antrags-Deckblatt'!E14="","",'Antrags-Deckblatt'!E14)</f>
        <v/>
      </c>
      <c r="D3" s="412"/>
      <c r="E3" s="412"/>
      <c r="F3" s="412"/>
      <c r="G3" s="412"/>
      <c r="H3" s="413"/>
      <c r="I3" s="240"/>
    </row>
    <row r="4" spans="1:17" ht="15.95" customHeight="1" x14ac:dyDescent="0.2">
      <c r="A4" s="229"/>
      <c r="C4" s="240"/>
      <c r="D4" s="240"/>
      <c r="E4" s="240"/>
      <c r="F4" s="240"/>
      <c r="G4" s="240"/>
      <c r="H4" s="240"/>
      <c r="I4" s="240"/>
    </row>
    <row r="5" spans="1:17" ht="14.1" customHeight="1" x14ac:dyDescent="0.2">
      <c r="A5" s="230"/>
      <c r="B5" s="230"/>
      <c r="C5" s="231"/>
      <c r="D5" s="227"/>
      <c r="E5" s="241"/>
      <c r="F5" s="242" t="s">
        <v>157</v>
      </c>
      <c r="G5" s="243" t="s">
        <v>156</v>
      </c>
    </row>
    <row r="6" spans="1:17" ht="15.95" customHeight="1" x14ac:dyDescent="0.2">
      <c r="A6" s="230" t="s">
        <v>11</v>
      </c>
      <c r="C6" s="244" t="str">
        <f>IF('Antrags-Deckblatt'!C10="","",'Antrags-Deckblatt'!C10)</f>
        <v/>
      </c>
      <c r="D6" s="227"/>
      <c r="E6" s="245" t="s">
        <v>155</v>
      </c>
      <c r="F6" s="246">
        <f>'Kalkulierte Auslastung'!H19</f>
        <v>0</v>
      </c>
      <c r="G6" s="247">
        <f>'Kalkulierte Auslastung'!I19</f>
        <v>0</v>
      </c>
      <c r="H6" s="248"/>
      <c r="I6" s="248"/>
      <c r="J6" s="248"/>
      <c r="K6" s="248"/>
      <c r="L6" s="248"/>
      <c r="M6" s="248"/>
      <c r="N6" s="249"/>
    </row>
    <row r="7" spans="1:17" ht="7.5" customHeight="1" thickBot="1" x14ac:dyDescent="0.25">
      <c r="A7" s="230"/>
      <c r="C7" s="250"/>
      <c r="D7" s="227"/>
      <c r="E7" s="227"/>
      <c r="F7" s="227"/>
      <c r="G7" s="227"/>
      <c r="H7" s="248"/>
      <c r="I7" s="248"/>
      <c r="J7" s="248"/>
      <c r="K7" s="248"/>
      <c r="L7" s="248"/>
      <c r="M7" s="248"/>
    </row>
    <row r="8" spans="1:17" ht="13.5" thickBot="1" x14ac:dyDescent="0.25">
      <c r="A8" s="251"/>
      <c r="B8" s="16"/>
      <c r="C8" s="16"/>
      <c r="D8" s="16"/>
      <c r="E8" s="251"/>
      <c r="F8" s="251"/>
      <c r="G8" s="251"/>
      <c r="H8" s="419" t="s">
        <v>104</v>
      </c>
      <c r="I8" s="420"/>
      <c r="J8" s="420"/>
      <c r="K8" s="421"/>
      <c r="L8" s="252"/>
      <c r="M8" s="252"/>
      <c r="N8" s="251"/>
      <c r="O8" s="17"/>
      <c r="P8" s="253"/>
      <c r="Q8" s="253"/>
    </row>
    <row r="9" spans="1:17" ht="24" customHeight="1" thickBot="1" x14ac:dyDescent="0.3">
      <c r="A9" s="59" t="s">
        <v>14</v>
      </c>
      <c r="B9" s="18"/>
      <c r="C9" s="18"/>
      <c r="D9" s="18"/>
      <c r="E9" s="60" t="s">
        <v>15</v>
      </c>
      <c r="F9" s="414" t="s">
        <v>153</v>
      </c>
      <c r="G9" s="415"/>
      <c r="H9" s="416" t="s">
        <v>123</v>
      </c>
      <c r="I9" s="417"/>
      <c r="J9" s="418" t="s">
        <v>124</v>
      </c>
      <c r="K9" s="417"/>
      <c r="L9" s="416" t="s">
        <v>152</v>
      </c>
      <c r="M9" s="417"/>
      <c r="N9" s="105" t="s">
        <v>154</v>
      </c>
      <c r="O9" s="425" t="s">
        <v>158</v>
      </c>
      <c r="P9" s="17"/>
    </row>
    <row r="10" spans="1:17" ht="12.75" thickBot="1" x14ac:dyDescent="0.25">
      <c r="A10" s="32" t="s">
        <v>200</v>
      </c>
      <c r="B10" s="18"/>
      <c r="C10" s="18"/>
      <c r="D10" s="18"/>
      <c r="E10" s="60" t="s">
        <v>105</v>
      </c>
      <c r="F10" s="103" t="s">
        <v>12</v>
      </c>
      <c r="G10" s="104" t="s">
        <v>16</v>
      </c>
      <c r="H10" s="100" t="s">
        <v>12</v>
      </c>
      <c r="I10" s="101" t="s">
        <v>16</v>
      </c>
      <c r="J10" s="90" t="s">
        <v>12</v>
      </c>
      <c r="K10" s="101" t="s">
        <v>16</v>
      </c>
      <c r="L10" s="107" t="s">
        <v>12</v>
      </c>
      <c r="M10" s="101" t="s">
        <v>16</v>
      </c>
      <c r="N10" s="106"/>
      <c r="O10" s="426"/>
      <c r="P10" s="251"/>
    </row>
    <row r="11" spans="1:17" x14ac:dyDescent="0.2">
      <c r="A11" s="64" t="s">
        <v>17</v>
      </c>
      <c r="B11" s="62"/>
      <c r="C11" s="62"/>
      <c r="D11" s="62"/>
      <c r="E11" s="154">
        <f>Personalbogen!E10</f>
        <v>0</v>
      </c>
      <c r="F11" s="96">
        <v>0.5</v>
      </c>
      <c r="G11" s="116">
        <f>E11*F11</f>
        <v>0</v>
      </c>
      <c r="H11" s="88"/>
      <c r="I11" s="119">
        <f>E11*H11</f>
        <v>0</v>
      </c>
      <c r="J11" s="91">
        <v>0.5</v>
      </c>
      <c r="K11" s="117">
        <f>E11*J11</f>
        <v>0</v>
      </c>
      <c r="L11" s="163"/>
      <c r="M11" s="116"/>
      <c r="N11" s="138">
        <v>0</v>
      </c>
      <c r="O11" s="329" t="str">
        <f>IF($G$6&lt;=1,"0,00",E11/$G$6)</f>
        <v>0,00</v>
      </c>
      <c r="P11" s="251"/>
    </row>
    <row r="12" spans="1:17" x14ac:dyDescent="0.2">
      <c r="A12" s="27" t="s">
        <v>206</v>
      </c>
      <c r="B12" s="16"/>
      <c r="C12" s="16"/>
      <c r="D12" s="16"/>
      <c r="E12" s="155">
        <f>IF((Personalbogen!E26+Personalbogen!E38)=0,0,(Personalbogen!E26+Personalbogen!E38))</f>
        <v>0</v>
      </c>
      <c r="F12" s="89"/>
      <c r="G12" s="117">
        <f>E12*F12</f>
        <v>0</v>
      </c>
      <c r="H12" s="89">
        <v>1</v>
      </c>
      <c r="I12" s="117">
        <f>E12*H12</f>
        <v>0</v>
      </c>
      <c r="J12" s="92"/>
      <c r="K12" s="117">
        <f>E12*J12</f>
        <v>0</v>
      </c>
      <c r="L12" s="163"/>
      <c r="M12" s="116"/>
      <c r="N12" s="140">
        <v>0</v>
      </c>
      <c r="O12" s="329" t="str">
        <f>IF($G$6&lt;=1,"0,00",E12/$G$6)</f>
        <v>0,00</v>
      </c>
      <c r="P12" s="251"/>
    </row>
    <row r="13" spans="1:17" x14ac:dyDescent="0.2">
      <c r="A13" s="27" t="s">
        <v>198</v>
      </c>
      <c r="B13" s="16"/>
      <c r="C13" s="16"/>
      <c r="D13" s="16"/>
      <c r="E13" s="155">
        <f>IF(Personalbogen!E31=0,0,Personalbogen!E31)</f>
        <v>0</v>
      </c>
      <c r="F13" s="89"/>
      <c r="G13" s="117"/>
      <c r="H13" s="89"/>
      <c r="I13" s="117"/>
      <c r="J13" s="92"/>
      <c r="K13" s="117">
        <f>E13*J13</f>
        <v>0</v>
      </c>
      <c r="L13" s="92">
        <v>1</v>
      </c>
      <c r="M13" s="116">
        <f>L13*E13</f>
        <v>0</v>
      </c>
      <c r="N13" s="140"/>
      <c r="O13" s="329" t="str">
        <f>IF($G$6&lt;=1,"0,00",E13/$G$6)</f>
        <v>0,00</v>
      </c>
      <c r="P13" s="251"/>
    </row>
    <row r="14" spans="1:17" x14ac:dyDescent="0.2">
      <c r="A14" s="27" t="s">
        <v>205</v>
      </c>
      <c r="B14" s="16"/>
      <c r="C14" s="16"/>
      <c r="D14" s="16"/>
      <c r="E14" s="155">
        <f>IF((Personalbogen!E42+Personalbogen!E46)=0,0,(Personalbogen!E42+Personalbogen!E46))</f>
        <v>0</v>
      </c>
      <c r="F14" s="89">
        <v>0.5</v>
      </c>
      <c r="G14" s="117">
        <f>E14*F14</f>
        <v>0</v>
      </c>
      <c r="H14" s="89"/>
      <c r="I14" s="117">
        <f>E14*H14</f>
        <v>0</v>
      </c>
      <c r="J14" s="92">
        <v>0.5</v>
      </c>
      <c r="K14" s="117">
        <f>E14*J14</f>
        <v>0</v>
      </c>
      <c r="L14" s="108"/>
      <c r="M14" s="116"/>
      <c r="N14" s="140">
        <v>0</v>
      </c>
      <c r="O14" s="329" t="str">
        <f>IF($G$6&lt;=1,"0,00",E14/$G$6)</f>
        <v>0,00</v>
      </c>
      <c r="P14" s="251"/>
    </row>
    <row r="15" spans="1:17" ht="12.75" thickBot="1" x14ac:dyDescent="0.25">
      <c r="A15" s="27" t="s">
        <v>192</v>
      </c>
      <c r="B15" s="16"/>
      <c r="C15" s="16"/>
      <c r="D15" s="16"/>
      <c r="E15" s="155">
        <f>IF(Personalbogen!E50=0,0,Personalbogen!E50)</f>
        <v>0</v>
      </c>
      <c r="F15" s="89">
        <v>0.5</v>
      </c>
      <c r="G15" s="117">
        <f>E15*F15</f>
        <v>0</v>
      </c>
      <c r="H15" s="89"/>
      <c r="I15" s="117">
        <f>E15*H15</f>
        <v>0</v>
      </c>
      <c r="J15" s="92">
        <v>0.5</v>
      </c>
      <c r="K15" s="117">
        <f>E15*J15</f>
        <v>0</v>
      </c>
      <c r="L15" s="108"/>
      <c r="M15" s="116"/>
      <c r="N15" s="140">
        <v>0</v>
      </c>
      <c r="O15" s="329" t="str">
        <f>IF($G$6&lt;=1,"0,00",E15/$G$6)</f>
        <v>0,00</v>
      </c>
      <c r="P15" s="251"/>
    </row>
    <row r="16" spans="1:17" ht="12.75" thickBot="1" x14ac:dyDescent="0.25">
      <c r="A16" s="32" t="s">
        <v>18</v>
      </c>
      <c r="B16" s="18"/>
      <c r="C16" s="18"/>
      <c r="D16" s="18"/>
      <c r="E16" s="157">
        <f>SUM(E11:E15)</f>
        <v>0</v>
      </c>
      <c r="F16" s="87"/>
      <c r="G16" s="118">
        <f>SUM(G11:G15)</f>
        <v>0</v>
      </c>
      <c r="H16" s="87"/>
      <c r="I16" s="118">
        <f>SUM(I11:I15)</f>
        <v>0</v>
      </c>
      <c r="J16" s="93"/>
      <c r="K16" s="118">
        <f>SUM(K11:K15)</f>
        <v>0</v>
      </c>
      <c r="L16" s="109"/>
      <c r="M16" s="118">
        <f>SUM(M11:M15)</f>
        <v>0</v>
      </c>
      <c r="N16" s="146">
        <v>0</v>
      </c>
      <c r="O16" s="255">
        <f>SUM(O11:O15)</f>
        <v>0</v>
      </c>
      <c r="P16" s="251"/>
    </row>
    <row r="17" spans="1:16" ht="12.75" thickBot="1" x14ac:dyDescent="0.25">
      <c r="A17" s="32" t="s">
        <v>19</v>
      </c>
      <c r="B17" s="18"/>
      <c r="C17" s="18"/>
      <c r="D17" s="18"/>
      <c r="E17" s="157"/>
      <c r="F17" s="87"/>
      <c r="G17" s="97"/>
      <c r="H17" s="87"/>
      <c r="I17" s="97"/>
      <c r="J17" s="93"/>
      <c r="K17" s="97"/>
      <c r="L17" s="109"/>
      <c r="M17" s="97"/>
      <c r="N17" s="123"/>
      <c r="O17" s="255"/>
      <c r="P17" s="251"/>
    </row>
    <row r="18" spans="1:16" x14ac:dyDescent="0.2">
      <c r="A18" s="64" t="s">
        <v>20</v>
      </c>
      <c r="B18" s="62"/>
      <c r="C18" s="62"/>
      <c r="D18" s="62"/>
      <c r="E18" s="158"/>
      <c r="F18" s="88">
        <v>1</v>
      </c>
      <c r="G18" s="119">
        <f>E18*F18</f>
        <v>0</v>
      </c>
      <c r="H18" s="124"/>
      <c r="I18" s="119">
        <f>E18*H18</f>
        <v>0</v>
      </c>
      <c r="J18" s="91">
        <v>0</v>
      </c>
      <c r="K18" s="119">
        <f>E18*J18</f>
        <v>0</v>
      </c>
      <c r="L18" s="137"/>
      <c r="M18" s="119"/>
      <c r="N18" s="138">
        <v>0</v>
      </c>
      <c r="O18" s="254" t="str">
        <f>IF($G$6&lt;=1,"0,00",E18/$G$6)</f>
        <v>0,00</v>
      </c>
      <c r="P18" s="251"/>
    </row>
    <row r="19" spans="1:16" x14ac:dyDescent="0.2">
      <c r="A19" s="27" t="s">
        <v>199</v>
      </c>
      <c r="B19" s="16"/>
      <c r="C19" s="16"/>
      <c r="D19" s="57"/>
      <c r="E19" s="156"/>
      <c r="F19" s="89">
        <v>0.5</v>
      </c>
      <c r="G19" s="116">
        <f>E19*F19</f>
        <v>0</v>
      </c>
      <c r="H19" s="125"/>
      <c r="I19" s="116">
        <f>E19*H19</f>
        <v>0</v>
      </c>
      <c r="J19" s="92">
        <v>0.5</v>
      </c>
      <c r="K19" s="116">
        <f>E19*J19</f>
        <v>0</v>
      </c>
      <c r="L19" s="139"/>
      <c r="M19" s="116"/>
      <c r="N19" s="140">
        <v>0</v>
      </c>
      <c r="O19" s="254" t="str">
        <f t="shared" ref="O19:O26" si="0">IF($G$6&lt;=1,"0,00",E19/$G$6)</f>
        <v>0,00</v>
      </c>
      <c r="P19" s="251"/>
    </row>
    <row r="20" spans="1:16" x14ac:dyDescent="0.2">
      <c r="A20" s="27" t="s">
        <v>193</v>
      </c>
      <c r="B20" s="16"/>
      <c r="C20" s="16"/>
      <c r="D20" s="16"/>
      <c r="E20" s="156"/>
      <c r="F20" s="89">
        <v>0.5</v>
      </c>
      <c r="G20" s="116">
        <f t="shared" ref="G20:G26" si="1">E20*F20</f>
        <v>0</v>
      </c>
      <c r="H20" s="125"/>
      <c r="I20" s="116">
        <f t="shared" ref="I20:I26" si="2">E20*H20</f>
        <v>0</v>
      </c>
      <c r="J20" s="92">
        <v>0.5</v>
      </c>
      <c r="K20" s="116">
        <f t="shared" ref="K20:K26" si="3">E20*J20</f>
        <v>0</v>
      </c>
      <c r="L20" s="139"/>
      <c r="M20" s="116"/>
      <c r="N20" s="140">
        <v>0</v>
      </c>
      <c r="O20" s="254" t="str">
        <f t="shared" si="0"/>
        <v>0,00</v>
      </c>
      <c r="P20" s="251"/>
    </row>
    <row r="21" spans="1:16" x14ac:dyDescent="0.2">
      <c r="A21" s="27" t="s">
        <v>194</v>
      </c>
      <c r="B21" s="16"/>
      <c r="C21" s="16"/>
      <c r="D21" s="16"/>
      <c r="E21" s="156"/>
      <c r="F21" s="89">
        <v>0.5</v>
      </c>
      <c r="G21" s="116">
        <f t="shared" si="1"/>
        <v>0</v>
      </c>
      <c r="H21" s="125"/>
      <c r="I21" s="116">
        <f t="shared" si="2"/>
        <v>0</v>
      </c>
      <c r="J21" s="92">
        <v>0.5</v>
      </c>
      <c r="K21" s="116">
        <f t="shared" si="3"/>
        <v>0</v>
      </c>
      <c r="L21" s="139"/>
      <c r="M21" s="116"/>
      <c r="N21" s="141">
        <v>0</v>
      </c>
      <c r="O21" s="254" t="str">
        <f t="shared" si="0"/>
        <v>0,00</v>
      </c>
      <c r="P21" s="251"/>
    </row>
    <row r="22" spans="1:16" x14ac:dyDescent="0.2">
      <c r="A22" s="27" t="s">
        <v>195</v>
      </c>
      <c r="B22" s="16"/>
      <c r="C22" s="16"/>
      <c r="D22" s="16"/>
      <c r="E22" s="156"/>
      <c r="F22" s="89">
        <v>0.5</v>
      </c>
      <c r="G22" s="116">
        <f t="shared" si="1"/>
        <v>0</v>
      </c>
      <c r="H22" s="125"/>
      <c r="I22" s="116">
        <f t="shared" si="2"/>
        <v>0</v>
      </c>
      <c r="J22" s="92">
        <v>0.5</v>
      </c>
      <c r="K22" s="116">
        <f t="shared" si="3"/>
        <v>0</v>
      </c>
      <c r="L22" s="139"/>
      <c r="M22" s="116"/>
      <c r="N22" s="140">
        <v>0</v>
      </c>
      <c r="O22" s="254" t="str">
        <f t="shared" si="0"/>
        <v>0,00</v>
      </c>
      <c r="P22" s="251"/>
    </row>
    <row r="23" spans="1:16" x14ac:dyDescent="0.2">
      <c r="A23" s="31" t="s">
        <v>196</v>
      </c>
      <c r="B23" s="19"/>
      <c r="C23" s="16"/>
      <c r="D23" s="58"/>
      <c r="E23" s="156"/>
      <c r="F23" s="89">
        <v>0.5</v>
      </c>
      <c r="G23" s="116">
        <f t="shared" si="1"/>
        <v>0</v>
      </c>
      <c r="H23" s="125"/>
      <c r="I23" s="116">
        <f t="shared" si="2"/>
        <v>0</v>
      </c>
      <c r="J23" s="92">
        <v>0.5</v>
      </c>
      <c r="K23" s="116">
        <f t="shared" si="3"/>
        <v>0</v>
      </c>
      <c r="L23" s="139"/>
      <c r="M23" s="116"/>
      <c r="N23" s="141">
        <v>0</v>
      </c>
      <c r="O23" s="254" t="str">
        <f t="shared" si="0"/>
        <v>0,00</v>
      </c>
      <c r="P23" s="251"/>
    </row>
    <row r="24" spans="1:16" x14ac:dyDescent="0.2">
      <c r="A24" s="31" t="s">
        <v>197</v>
      </c>
      <c r="B24" s="19"/>
      <c r="C24" s="16"/>
      <c r="D24" s="58"/>
      <c r="E24" s="156"/>
      <c r="F24" s="89">
        <v>0.5</v>
      </c>
      <c r="G24" s="116">
        <f t="shared" si="1"/>
        <v>0</v>
      </c>
      <c r="H24" s="125"/>
      <c r="I24" s="116">
        <f t="shared" si="2"/>
        <v>0</v>
      </c>
      <c r="J24" s="92">
        <v>0.5</v>
      </c>
      <c r="K24" s="116">
        <f t="shared" si="3"/>
        <v>0</v>
      </c>
      <c r="L24" s="139"/>
      <c r="M24" s="116"/>
      <c r="N24" s="140">
        <v>0</v>
      </c>
      <c r="O24" s="254" t="str">
        <f t="shared" si="0"/>
        <v>0,00</v>
      </c>
      <c r="P24" s="251"/>
    </row>
    <row r="25" spans="1:16" x14ac:dyDescent="0.2">
      <c r="A25" s="217" t="s">
        <v>209</v>
      </c>
      <c r="B25" s="218"/>
      <c r="C25" s="219"/>
      <c r="D25" s="220"/>
      <c r="E25" s="156"/>
      <c r="F25" s="89">
        <v>0.5</v>
      </c>
      <c r="G25" s="116">
        <f t="shared" si="1"/>
        <v>0</v>
      </c>
      <c r="H25" s="125"/>
      <c r="I25" s="116">
        <f t="shared" si="2"/>
        <v>0</v>
      </c>
      <c r="J25" s="92">
        <v>0.5</v>
      </c>
      <c r="K25" s="116">
        <f t="shared" si="3"/>
        <v>0</v>
      </c>
      <c r="L25" s="139"/>
      <c r="M25" s="116"/>
      <c r="N25" s="141">
        <v>0</v>
      </c>
      <c r="O25" s="254" t="str">
        <f t="shared" si="0"/>
        <v>0,00</v>
      </c>
      <c r="P25" s="251"/>
    </row>
    <row r="26" spans="1:16" ht="12.75" thickBot="1" x14ac:dyDescent="0.25">
      <c r="A26" s="221" t="s">
        <v>21</v>
      </c>
      <c r="B26" s="222"/>
      <c r="C26" s="223"/>
      <c r="D26" s="224"/>
      <c r="E26" s="159"/>
      <c r="F26" s="85">
        <v>0.5</v>
      </c>
      <c r="G26" s="116">
        <f t="shared" si="1"/>
        <v>0</v>
      </c>
      <c r="H26" s="126"/>
      <c r="I26" s="116">
        <f t="shared" si="2"/>
        <v>0</v>
      </c>
      <c r="J26" s="94">
        <v>0.5</v>
      </c>
      <c r="K26" s="116">
        <f t="shared" si="3"/>
        <v>0</v>
      </c>
      <c r="L26" s="142"/>
      <c r="M26" s="143"/>
      <c r="N26" s="144">
        <v>0</v>
      </c>
      <c r="O26" s="254" t="str">
        <f t="shared" si="0"/>
        <v>0,00</v>
      </c>
      <c r="P26" s="251"/>
    </row>
    <row r="27" spans="1:16" ht="12.75" thickBot="1" x14ac:dyDescent="0.25">
      <c r="A27" s="44" t="s">
        <v>22</v>
      </c>
      <c r="B27" s="20"/>
      <c r="C27" s="18"/>
      <c r="D27" s="61"/>
      <c r="E27" s="157">
        <f>SUM(E18:E26)</f>
        <v>0</v>
      </c>
      <c r="F27" s="87"/>
      <c r="G27" s="118">
        <f>SUM(G18:G26)</f>
        <v>0</v>
      </c>
      <c r="H27" s="127"/>
      <c r="I27" s="118">
        <f>SUM(I18:I26)</f>
        <v>0</v>
      </c>
      <c r="J27" s="93"/>
      <c r="K27" s="118">
        <f>SUM(K18:K26)</f>
        <v>0</v>
      </c>
      <c r="L27" s="145"/>
      <c r="M27" s="118">
        <f>SUM(M18:M26)</f>
        <v>0</v>
      </c>
      <c r="N27" s="146">
        <v>0</v>
      </c>
      <c r="O27" s="255">
        <f>SUM(O18:O26)</f>
        <v>0</v>
      </c>
      <c r="P27" s="251"/>
    </row>
    <row r="28" spans="1:16" ht="12.75" thickBot="1" x14ac:dyDescent="0.25">
      <c r="A28" s="32" t="s">
        <v>191</v>
      </c>
      <c r="B28" s="18"/>
      <c r="C28" s="18"/>
      <c r="D28" s="18"/>
      <c r="E28" s="157"/>
      <c r="F28" s="87"/>
      <c r="G28" s="118"/>
      <c r="H28" s="127"/>
      <c r="I28" s="118"/>
      <c r="J28" s="93"/>
      <c r="K28" s="118"/>
      <c r="L28" s="145"/>
      <c r="M28" s="118"/>
      <c r="N28" s="146"/>
      <c r="O28" s="255" t="str">
        <f>IF(E28&lt;=1,"",E28/Entgeltberechnung!$C$27)</f>
        <v/>
      </c>
      <c r="P28" s="251"/>
    </row>
    <row r="29" spans="1:16" x14ac:dyDescent="0.2">
      <c r="A29" s="27" t="s">
        <v>23</v>
      </c>
      <c r="B29" s="16"/>
      <c r="C29" s="16"/>
      <c r="D29" s="16"/>
      <c r="E29" s="160"/>
      <c r="F29" s="89">
        <v>0.5</v>
      </c>
      <c r="G29" s="116">
        <f>E29*F29</f>
        <v>0</v>
      </c>
      <c r="H29" s="125"/>
      <c r="I29" s="116">
        <f>E29*H29</f>
        <v>0</v>
      </c>
      <c r="J29" s="92">
        <v>0.5</v>
      </c>
      <c r="K29" s="116">
        <f>E29*J29</f>
        <v>0</v>
      </c>
      <c r="L29" s="139"/>
      <c r="M29" s="116"/>
      <c r="N29" s="140">
        <v>0</v>
      </c>
      <c r="O29" s="254" t="str">
        <f t="shared" ref="O29:O35" si="4">IF($G$6&lt;=1,"0,00",E29/$G$6)</f>
        <v>0,00</v>
      </c>
      <c r="P29" s="251"/>
    </row>
    <row r="30" spans="1:16" x14ac:dyDescent="0.2">
      <c r="A30" s="27" t="s">
        <v>24</v>
      </c>
      <c r="B30" s="16"/>
      <c r="C30" s="16"/>
      <c r="D30" s="16"/>
      <c r="E30" s="156"/>
      <c r="F30" s="89">
        <v>0.5</v>
      </c>
      <c r="G30" s="116">
        <f>E30*F30</f>
        <v>0</v>
      </c>
      <c r="H30" s="125"/>
      <c r="I30" s="116">
        <f>E30*H30</f>
        <v>0</v>
      </c>
      <c r="J30" s="92">
        <v>0.5</v>
      </c>
      <c r="K30" s="116">
        <f>E30*J30</f>
        <v>0</v>
      </c>
      <c r="L30" s="139"/>
      <c r="M30" s="116"/>
      <c r="N30" s="140">
        <v>0</v>
      </c>
      <c r="O30" s="254" t="str">
        <f t="shared" si="4"/>
        <v>0,00</v>
      </c>
      <c r="P30" s="251"/>
    </row>
    <row r="31" spans="1:16" x14ac:dyDescent="0.2">
      <c r="A31" s="27" t="s">
        <v>25</v>
      </c>
      <c r="B31" s="16"/>
      <c r="C31" s="16"/>
      <c r="D31" s="16"/>
      <c r="E31" s="156"/>
      <c r="F31" s="89">
        <v>0.5</v>
      </c>
      <c r="G31" s="116">
        <f>E31*F31</f>
        <v>0</v>
      </c>
      <c r="H31" s="125"/>
      <c r="I31" s="116">
        <f>E31*H31</f>
        <v>0</v>
      </c>
      <c r="J31" s="92">
        <v>0.5</v>
      </c>
      <c r="K31" s="116">
        <f>E31*J31</f>
        <v>0</v>
      </c>
      <c r="L31" s="139"/>
      <c r="M31" s="116"/>
      <c r="N31" s="141">
        <v>0</v>
      </c>
      <c r="O31" s="254" t="str">
        <f t="shared" si="4"/>
        <v>0,00</v>
      </c>
      <c r="P31" s="251"/>
    </row>
    <row r="32" spans="1:16" x14ac:dyDescent="0.2">
      <c r="A32" s="27" t="s">
        <v>26</v>
      </c>
      <c r="B32" s="16"/>
      <c r="C32" s="16"/>
      <c r="D32" s="16"/>
      <c r="E32" s="256"/>
      <c r="F32" s="98"/>
      <c r="G32" s="128"/>
      <c r="H32" s="129"/>
      <c r="I32" s="128"/>
      <c r="J32" s="95"/>
      <c r="K32" s="128"/>
      <c r="L32" s="147"/>
      <c r="M32" s="128"/>
      <c r="N32" s="148"/>
      <c r="O32" s="254" t="str">
        <f t="shared" si="4"/>
        <v>0,00</v>
      </c>
      <c r="P32" s="251"/>
    </row>
    <row r="33" spans="1:16" x14ac:dyDescent="0.2">
      <c r="A33" s="27"/>
      <c r="B33" s="16" t="s">
        <v>27</v>
      </c>
      <c r="C33" s="16"/>
      <c r="D33" s="16"/>
      <c r="E33" s="156"/>
      <c r="F33" s="89">
        <v>0.5</v>
      </c>
      <c r="G33" s="116">
        <f>E33*F33</f>
        <v>0</v>
      </c>
      <c r="H33" s="125"/>
      <c r="I33" s="116">
        <f>E33*H33</f>
        <v>0</v>
      </c>
      <c r="J33" s="92">
        <v>0.5</v>
      </c>
      <c r="K33" s="116">
        <f>E33*J33</f>
        <v>0</v>
      </c>
      <c r="L33" s="139"/>
      <c r="M33" s="116"/>
      <c r="N33" s="141">
        <v>0</v>
      </c>
      <c r="O33" s="254" t="str">
        <f t="shared" si="4"/>
        <v>0,00</v>
      </c>
      <c r="P33" s="251"/>
    </row>
    <row r="34" spans="1:16" x14ac:dyDescent="0.2">
      <c r="A34" s="27"/>
      <c r="B34" s="16" t="s">
        <v>28</v>
      </c>
      <c r="C34" s="16"/>
      <c r="D34" s="16"/>
      <c r="E34" s="156"/>
      <c r="F34" s="99">
        <v>0.5</v>
      </c>
      <c r="G34" s="116">
        <f>E34*F34</f>
        <v>0</v>
      </c>
      <c r="H34" s="125"/>
      <c r="I34" s="116">
        <f>E34*H34</f>
        <v>0</v>
      </c>
      <c r="J34" s="92">
        <v>0.5</v>
      </c>
      <c r="K34" s="116">
        <f>E34*J34</f>
        <v>0</v>
      </c>
      <c r="L34" s="139"/>
      <c r="M34" s="116"/>
      <c r="N34" s="140">
        <v>0</v>
      </c>
      <c r="O34" s="254" t="str">
        <f t="shared" si="4"/>
        <v>0,00</v>
      </c>
      <c r="P34" s="251"/>
    </row>
    <row r="35" spans="1:16" ht="12.75" thickBot="1" x14ac:dyDescent="0.25">
      <c r="A35" s="238" t="s">
        <v>29</v>
      </c>
      <c r="B35" s="223"/>
      <c r="C35" s="223"/>
      <c r="D35" s="223"/>
      <c r="E35" s="159"/>
      <c r="F35" s="85">
        <v>0.5</v>
      </c>
      <c r="G35" s="116">
        <f>E35*F35</f>
        <v>0</v>
      </c>
      <c r="H35" s="130"/>
      <c r="I35" s="116">
        <f>E35*H35</f>
        <v>0</v>
      </c>
      <c r="J35" s="94">
        <v>0.5</v>
      </c>
      <c r="K35" s="116">
        <f>E35*J35</f>
        <v>0</v>
      </c>
      <c r="L35" s="142"/>
      <c r="M35" s="143"/>
      <c r="N35" s="149">
        <v>0</v>
      </c>
      <c r="O35" s="254" t="str">
        <f t="shared" si="4"/>
        <v>0,00</v>
      </c>
      <c r="P35" s="251"/>
    </row>
    <row r="36" spans="1:16" ht="12.75" thickBot="1" x14ac:dyDescent="0.25">
      <c r="A36" s="35" t="s">
        <v>30</v>
      </c>
      <c r="B36" s="62"/>
      <c r="C36" s="62"/>
      <c r="D36" s="62"/>
      <c r="E36" s="161">
        <f>SUM(E29:E35)</f>
        <v>0</v>
      </c>
      <c r="F36" s="86"/>
      <c r="G36" s="131">
        <f>SUM(G29:G35)</f>
        <v>0</v>
      </c>
      <c r="H36" s="132"/>
      <c r="I36" s="133">
        <f>SUM(I29:I35)</f>
        <v>0</v>
      </c>
      <c r="J36" s="102"/>
      <c r="K36" s="131">
        <f>SUM(K29:K35)</f>
        <v>0</v>
      </c>
      <c r="L36" s="150"/>
      <c r="M36" s="131">
        <f>SUM(M29:M35)</f>
        <v>0</v>
      </c>
      <c r="N36" s="151">
        <v>0</v>
      </c>
      <c r="O36" s="255">
        <f>SUM(O29:O35)</f>
        <v>0</v>
      </c>
      <c r="P36" s="251"/>
    </row>
    <row r="37" spans="1:16" ht="12.75" thickBot="1" x14ac:dyDescent="0.25">
      <c r="A37" s="110" t="s">
        <v>100</v>
      </c>
      <c r="B37" s="18"/>
      <c r="C37" s="18"/>
      <c r="D37" s="18"/>
      <c r="E37" s="162">
        <f>E16+E27+E36</f>
        <v>0</v>
      </c>
      <c r="F37" s="111"/>
      <c r="G37" s="134">
        <f>G16+G27+G36</f>
        <v>0</v>
      </c>
      <c r="H37" s="135"/>
      <c r="I37" s="136">
        <f>I16+I27+I36</f>
        <v>0</v>
      </c>
      <c r="J37" s="112"/>
      <c r="K37" s="134">
        <f>K16+K27+K36</f>
        <v>0</v>
      </c>
      <c r="L37" s="152"/>
      <c r="M37" s="134">
        <f>M16+M27+M36</f>
        <v>0</v>
      </c>
      <c r="N37" s="153"/>
      <c r="O37" s="257">
        <f>O16+O27+O36</f>
        <v>0</v>
      </c>
      <c r="P37" s="251"/>
    </row>
    <row r="38" spans="1:16" x14ac:dyDescent="0.2">
      <c r="A38" s="26"/>
      <c r="B38" s="16"/>
      <c r="C38" s="16"/>
      <c r="D38" s="16"/>
      <c r="E38" s="81"/>
      <c r="F38" s="82"/>
      <c r="G38" s="83"/>
      <c r="H38" s="82"/>
      <c r="I38" s="83"/>
      <c r="J38" s="82"/>
      <c r="K38" s="83"/>
      <c r="L38" s="83"/>
      <c r="M38" s="83"/>
      <c r="N38" s="83"/>
      <c r="O38" s="258"/>
      <c r="P38" s="251"/>
    </row>
    <row r="39" spans="1:16" x14ac:dyDescent="0.2">
      <c r="A39" s="26"/>
      <c r="B39" s="16"/>
      <c r="C39" s="16"/>
      <c r="D39" s="16"/>
      <c r="E39" s="81"/>
      <c r="F39" s="82"/>
      <c r="G39" s="83"/>
      <c r="H39" s="183" t="s">
        <v>171</v>
      </c>
      <c r="I39" s="83"/>
      <c r="J39" s="82"/>
      <c r="K39" s="83"/>
      <c r="L39" s="83"/>
      <c r="M39" s="83"/>
      <c r="N39" s="83"/>
      <c r="O39" s="258"/>
      <c r="P39" s="251"/>
    </row>
    <row r="40" spans="1:16" ht="12.75" x14ac:dyDescent="0.2">
      <c r="A40" s="429"/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251"/>
    </row>
    <row r="41" spans="1:16" ht="13.5" x14ac:dyDescent="0.2">
      <c r="A41" s="259" t="s">
        <v>106</v>
      </c>
      <c r="B41" s="16"/>
      <c r="C41" s="16"/>
      <c r="D41" s="16"/>
      <c r="E41" s="81"/>
      <c r="F41" s="82"/>
      <c r="G41" s="83"/>
      <c r="H41" s="82"/>
      <c r="I41" s="83"/>
      <c r="J41" s="82"/>
      <c r="K41" s="83"/>
      <c r="L41" s="83"/>
      <c r="M41" s="83"/>
      <c r="N41" s="83"/>
      <c r="O41" s="258"/>
      <c r="P41" s="251"/>
    </row>
    <row r="42" spans="1:16" ht="12.75" x14ac:dyDescent="0.2">
      <c r="A42" s="260"/>
      <c r="B42" s="16"/>
      <c r="C42" s="16"/>
      <c r="D42" s="16"/>
      <c r="E42" s="81"/>
      <c r="F42" s="82"/>
      <c r="G42" s="83"/>
      <c r="H42" s="82"/>
      <c r="I42" s="83"/>
      <c r="J42" s="82"/>
      <c r="K42" s="83"/>
      <c r="L42" s="83"/>
      <c r="M42" s="83"/>
      <c r="N42" s="83"/>
      <c r="O42" s="258"/>
      <c r="P42" s="251"/>
    </row>
    <row r="43" spans="1:16" ht="12.75" x14ac:dyDescent="0.2">
      <c r="A43" s="260"/>
      <c r="B43" s="16"/>
      <c r="C43" s="16"/>
      <c r="D43" s="16"/>
      <c r="E43" s="81"/>
      <c r="F43" s="82"/>
      <c r="G43" s="83"/>
      <c r="H43" s="82"/>
      <c r="I43" s="83"/>
      <c r="J43" s="82"/>
      <c r="K43" s="83"/>
      <c r="L43" s="83"/>
      <c r="M43" s="83"/>
      <c r="N43" s="83"/>
      <c r="O43" s="258"/>
      <c r="P43" s="251"/>
    </row>
    <row r="44" spans="1:16" x14ac:dyDescent="0.2">
      <c r="A44" s="229" t="s">
        <v>226</v>
      </c>
      <c r="C44" s="411" t="str">
        <f>C3</f>
        <v/>
      </c>
      <c r="D44" s="412"/>
      <c r="E44" s="412"/>
      <c r="F44" s="412"/>
      <c r="G44" s="412"/>
      <c r="H44" s="413"/>
      <c r="I44" s="83"/>
      <c r="J44" s="82"/>
      <c r="K44" s="83"/>
      <c r="L44" s="83"/>
      <c r="M44" s="83"/>
      <c r="N44" s="83"/>
      <c r="O44" s="258"/>
      <c r="P44" s="251"/>
    </row>
    <row r="45" spans="1:16" x14ac:dyDescent="0.2">
      <c r="A45" s="230"/>
      <c r="B45" s="230"/>
      <c r="C45" s="231"/>
      <c r="D45" s="227"/>
      <c r="E45" s="227"/>
      <c r="F45" s="227"/>
      <c r="G45" s="227"/>
      <c r="I45" s="83"/>
      <c r="J45" s="82"/>
      <c r="K45" s="83"/>
      <c r="L45" s="83"/>
      <c r="M45" s="83"/>
      <c r="N45" s="83"/>
      <c r="O45" s="258"/>
      <c r="P45" s="251"/>
    </row>
    <row r="46" spans="1:16" ht="12.75" thickBot="1" x14ac:dyDescent="0.25">
      <c r="A46" s="230" t="s">
        <v>11</v>
      </c>
      <c r="C46" s="244" t="str">
        <f>C6</f>
        <v/>
      </c>
      <c r="D46" s="227"/>
      <c r="E46" s="227"/>
      <c r="F46" s="227"/>
      <c r="G46" s="227"/>
      <c r="H46" s="248"/>
      <c r="I46" s="83"/>
      <c r="J46" s="82"/>
      <c r="K46" s="83"/>
      <c r="L46" s="83"/>
      <c r="M46" s="83"/>
      <c r="N46" s="83"/>
      <c r="O46" s="258"/>
      <c r="P46" s="251"/>
    </row>
    <row r="47" spans="1:16" ht="13.5" thickBot="1" x14ac:dyDescent="0.25">
      <c r="A47" s="251"/>
      <c r="B47" s="16"/>
      <c r="C47" s="16"/>
      <c r="D47" s="16"/>
      <c r="E47" s="251"/>
      <c r="F47" s="251"/>
      <c r="G47" s="251"/>
      <c r="H47" s="419" t="s">
        <v>104</v>
      </c>
      <c r="I47" s="420"/>
      <c r="J47" s="420"/>
      <c r="K47" s="421"/>
      <c r="L47" s="252"/>
      <c r="M47" s="252"/>
      <c r="N47" s="251"/>
      <c r="O47" s="17"/>
      <c r="P47" s="251"/>
    </row>
    <row r="48" spans="1:16" ht="24" customHeight="1" thickBot="1" x14ac:dyDescent="0.3">
      <c r="A48" s="59" t="s">
        <v>14</v>
      </c>
      <c r="B48" s="18"/>
      <c r="C48" s="18"/>
      <c r="D48" s="18"/>
      <c r="E48" s="60" t="s">
        <v>15</v>
      </c>
      <c r="F48" s="427" t="s">
        <v>101</v>
      </c>
      <c r="G48" s="428"/>
      <c r="H48" s="416" t="s">
        <v>102</v>
      </c>
      <c r="I48" s="417"/>
      <c r="J48" s="418" t="s">
        <v>103</v>
      </c>
      <c r="K48" s="417"/>
      <c r="L48" s="416" t="s">
        <v>159</v>
      </c>
      <c r="M48" s="417"/>
      <c r="N48" s="105" t="s">
        <v>74</v>
      </c>
      <c r="O48" s="425" t="s">
        <v>158</v>
      </c>
      <c r="P48" s="251"/>
    </row>
    <row r="49" spans="1:16" ht="12.75" thickBot="1" x14ac:dyDescent="0.25">
      <c r="A49" s="84" t="s">
        <v>175</v>
      </c>
      <c r="B49" s="18"/>
      <c r="C49" s="18"/>
      <c r="D49" s="18"/>
      <c r="E49" s="60" t="s">
        <v>105</v>
      </c>
      <c r="F49" s="103" t="s">
        <v>12</v>
      </c>
      <c r="G49" s="104" t="s">
        <v>16</v>
      </c>
      <c r="H49" s="100" t="s">
        <v>12</v>
      </c>
      <c r="I49" s="101" t="s">
        <v>16</v>
      </c>
      <c r="J49" s="90" t="s">
        <v>12</v>
      </c>
      <c r="K49" s="101" t="s">
        <v>16</v>
      </c>
      <c r="L49" s="107" t="s">
        <v>12</v>
      </c>
      <c r="M49" s="101" t="s">
        <v>16</v>
      </c>
      <c r="N49" s="106"/>
      <c r="O49" s="426"/>
      <c r="P49" s="251"/>
    </row>
    <row r="50" spans="1:16" x14ac:dyDescent="0.2">
      <c r="A50" s="64" t="s">
        <v>31</v>
      </c>
      <c r="B50" s="62"/>
      <c r="C50" s="62"/>
      <c r="D50" s="62"/>
      <c r="E50" s="158"/>
      <c r="F50" s="124"/>
      <c r="G50" s="119">
        <v>0</v>
      </c>
      <c r="H50" s="124"/>
      <c r="I50" s="119">
        <v>0</v>
      </c>
      <c r="J50" s="164"/>
      <c r="K50" s="119">
        <v>0</v>
      </c>
      <c r="L50" s="137"/>
      <c r="M50" s="119"/>
      <c r="N50" s="138">
        <f>E50</f>
        <v>0</v>
      </c>
      <c r="O50" s="261" t="str">
        <f>IF(E50&lt;=1,"0,00",E50/Entgeltberechnung!$C$27)</f>
        <v>0,00</v>
      </c>
      <c r="P50" s="251"/>
    </row>
    <row r="51" spans="1:16" x14ac:dyDescent="0.2">
      <c r="A51" s="27" t="s">
        <v>32</v>
      </c>
      <c r="B51" s="16"/>
      <c r="C51" s="16"/>
      <c r="D51" s="16"/>
      <c r="E51" s="156"/>
      <c r="F51" s="125"/>
      <c r="G51" s="117">
        <v>0</v>
      </c>
      <c r="H51" s="125"/>
      <c r="I51" s="117">
        <v>0</v>
      </c>
      <c r="J51" s="165"/>
      <c r="K51" s="117">
        <v>0</v>
      </c>
      <c r="L51" s="139"/>
      <c r="M51" s="116"/>
      <c r="N51" s="140">
        <f t="shared" ref="N51:N60" si="5">E51</f>
        <v>0</v>
      </c>
      <c r="O51" s="261" t="str">
        <f>IF(E51&lt;=1,"0,00",E51/Entgeltberechnung!$C$27)</f>
        <v>0,00</v>
      </c>
      <c r="P51" s="251"/>
    </row>
    <row r="52" spans="1:16" x14ac:dyDescent="0.2">
      <c r="A52" s="27" t="s">
        <v>33</v>
      </c>
      <c r="B52" s="16"/>
      <c r="C52" s="16"/>
      <c r="D52" s="16"/>
      <c r="E52" s="156"/>
      <c r="F52" s="125"/>
      <c r="G52" s="116">
        <v>0</v>
      </c>
      <c r="H52" s="125"/>
      <c r="I52" s="116">
        <v>0</v>
      </c>
      <c r="J52" s="165"/>
      <c r="K52" s="116">
        <v>0</v>
      </c>
      <c r="L52" s="139"/>
      <c r="M52" s="116"/>
      <c r="N52" s="140">
        <f t="shared" si="5"/>
        <v>0</v>
      </c>
      <c r="O52" s="261" t="str">
        <f>IF(E52&lt;=1,"0,00",E52/Entgeltberechnung!$C$27)</f>
        <v>0,00</v>
      </c>
      <c r="P52" s="251"/>
    </row>
    <row r="53" spans="1:16" x14ac:dyDescent="0.2">
      <c r="A53" s="27" t="s">
        <v>34</v>
      </c>
      <c r="B53" s="16"/>
      <c r="C53" s="16"/>
      <c r="D53" s="16"/>
      <c r="E53" s="156"/>
      <c r="F53" s="125"/>
      <c r="G53" s="117">
        <v>0</v>
      </c>
      <c r="H53" s="125"/>
      <c r="I53" s="117">
        <v>0</v>
      </c>
      <c r="J53" s="165"/>
      <c r="K53" s="117">
        <v>0</v>
      </c>
      <c r="L53" s="139"/>
      <c r="M53" s="116"/>
      <c r="N53" s="140">
        <f t="shared" si="5"/>
        <v>0</v>
      </c>
      <c r="O53" s="261" t="str">
        <f>IF(E53&lt;=1,"0,00",E53/Entgeltberechnung!$C$27)</f>
        <v>0,00</v>
      </c>
      <c r="P53" s="251"/>
    </row>
    <row r="54" spans="1:16" x14ac:dyDescent="0.2">
      <c r="A54" s="27" t="s">
        <v>35</v>
      </c>
      <c r="B54" s="16"/>
      <c r="C54" s="16"/>
      <c r="D54" s="16"/>
      <c r="E54" s="156"/>
      <c r="F54" s="125"/>
      <c r="G54" s="116">
        <v>0</v>
      </c>
      <c r="H54" s="125"/>
      <c r="I54" s="116">
        <v>0</v>
      </c>
      <c r="J54" s="165"/>
      <c r="K54" s="116">
        <v>0</v>
      </c>
      <c r="L54" s="139"/>
      <c r="M54" s="116"/>
      <c r="N54" s="140">
        <f t="shared" si="5"/>
        <v>0</v>
      </c>
      <c r="O54" s="261" t="str">
        <f>IF(E54&lt;=1,"0,00",E54/Entgeltberechnung!$C$27)</f>
        <v>0,00</v>
      </c>
      <c r="P54" s="251"/>
    </row>
    <row r="55" spans="1:16" x14ac:dyDescent="0.2">
      <c r="A55" s="65" t="s">
        <v>36</v>
      </c>
      <c r="B55" s="16"/>
      <c r="C55" s="16"/>
      <c r="D55" s="16"/>
      <c r="E55" s="156"/>
      <c r="F55" s="125"/>
      <c r="G55" s="117">
        <v>0</v>
      </c>
      <c r="H55" s="125"/>
      <c r="I55" s="117">
        <v>0</v>
      </c>
      <c r="J55" s="165"/>
      <c r="K55" s="117">
        <v>0</v>
      </c>
      <c r="L55" s="139"/>
      <c r="M55" s="116"/>
      <c r="N55" s="140">
        <f t="shared" si="5"/>
        <v>0</v>
      </c>
      <c r="O55" s="261" t="str">
        <f>IF(E55&lt;=1,"0,00",E55/Entgeltberechnung!$C$27)</f>
        <v>0,00</v>
      </c>
      <c r="P55" s="251"/>
    </row>
    <row r="56" spans="1:16" x14ac:dyDescent="0.2">
      <c r="A56" s="27" t="s">
        <v>37</v>
      </c>
      <c r="B56" s="16"/>
      <c r="C56" s="16"/>
      <c r="D56" s="16"/>
      <c r="E56" s="156"/>
      <c r="F56" s="125"/>
      <c r="G56" s="116">
        <v>0</v>
      </c>
      <c r="H56" s="125"/>
      <c r="I56" s="116">
        <v>0</v>
      </c>
      <c r="J56" s="165"/>
      <c r="K56" s="116">
        <v>0</v>
      </c>
      <c r="L56" s="139"/>
      <c r="M56" s="116"/>
      <c r="N56" s="140">
        <f t="shared" si="5"/>
        <v>0</v>
      </c>
      <c r="O56" s="261" t="str">
        <f>IF(E56&lt;=1,"0,00",E56/Entgeltberechnung!$C$27)</f>
        <v>0,00</v>
      </c>
      <c r="P56" s="251"/>
    </row>
    <row r="57" spans="1:16" x14ac:dyDescent="0.2">
      <c r="A57" s="27" t="s">
        <v>38</v>
      </c>
      <c r="B57" s="16"/>
      <c r="C57" s="16"/>
      <c r="D57" s="16"/>
      <c r="E57" s="156"/>
      <c r="F57" s="125"/>
      <c r="G57" s="117">
        <v>0</v>
      </c>
      <c r="H57" s="125"/>
      <c r="I57" s="117">
        <v>0</v>
      </c>
      <c r="J57" s="165"/>
      <c r="K57" s="117">
        <v>0</v>
      </c>
      <c r="L57" s="139"/>
      <c r="M57" s="116"/>
      <c r="N57" s="140">
        <f t="shared" si="5"/>
        <v>0</v>
      </c>
      <c r="O57" s="261" t="str">
        <f>IF(E57&lt;=1,"0,00",E57/Entgeltberechnung!$C$27)</f>
        <v>0,00</v>
      </c>
      <c r="P57" s="251"/>
    </row>
    <row r="58" spans="1:16" x14ac:dyDescent="0.2">
      <c r="A58" s="27" t="s">
        <v>39</v>
      </c>
      <c r="B58" s="16"/>
      <c r="C58" s="16"/>
      <c r="D58" s="16"/>
      <c r="E58" s="156"/>
      <c r="F58" s="125"/>
      <c r="G58" s="116">
        <v>0</v>
      </c>
      <c r="H58" s="125"/>
      <c r="I58" s="116">
        <v>0</v>
      </c>
      <c r="J58" s="165"/>
      <c r="K58" s="116">
        <v>0</v>
      </c>
      <c r="L58" s="139"/>
      <c r="M58" s="116"/>
      <c r="N58" s="140">
        <f t="shared" si="5"/>
        <v>0</v>
      </c>
      <c r="O58" s="261" t="str">
        <f>IF(E58&lt;=1,"0,00",E58/Entgeltberechnung!$C$27)</f>
        <v>0,00</v>
      </c>
      <c r="P58" s="251"/>
    </row>
    <row r="59" spans="1:16" x14ac:dyDescent="0.2">
      <c r="A59" s="27" t="s">
        <v>40</v>
      </c>
      <c r="B59" s="16"/>
      <c r="C59" s="16"/>
      <c r="D59" s="16"/>
      <c r="E59" s="156"/>
      <c r="F59" s="125"/>
      <c r="G59" s="117">
        <v>0</v>
      </c>
      <c r="H59" s="125"/>
      <c r="I59" s="117">
        <v>0</v>
      </c>
      <c r="J59" s="165"/>
      <c r="K59" s="117">
        <v>0</v>
      </c>
      <c r="L59" s="139"/>
      <c r="M59" s="116"/>
      <c r="N59" s="140">
        <f t="shared" si="5"/>
        <v>0</v>
      </c>
      <c r="O59" s="261" t="str">
        <f>IF(E59&lt;=1,"0,00",E59/Entgeltberechnung!$C$27)</f>
        <v>0,00</v>
      </c>
      <c r="P59" s="251"/>
    </row>
    <row r="60" spans="1:16" ht="12.75" thickBot="1" x14ac:dyDescent="0.25">
      <c r="A60" s="34" t="s">
        <v>41</v>
      </c>
      <c r="B60" s="63"/>
      <c r="C60" s="63"/>
      <c r="D60" s="63"/>
      <c r="E60" s="159"/>
      <c r="F60" s="126"/>
      <c r="G60" s="166">
        <v>0</v>
      </c>
      <c r="H60" s="126"/>
      <c r="I60" s="166">
        <v>0</v>
      </c>
      <c r="J60" s="167"/>
      <c r="K60" s="166">
        <v>0</v>
      </c>
      <c r="L60" s="168"/>
      <c r="M60" s="166"/>
      <c r="N60" s="144">
        <f t="shared" si="5"/>
        <v>0</v>
      </c>
      <c r="O60" s="261" t="str">
        <f>IF(E60&lt;=1,"0,00",E60/Entgeltberechnung!$C$27)</f>
        <v>0,00</v>
      </c>
      <c r="P60" s="251"/>
    </row>
    <row r="61" spans="1:16" x14ac:dyDescent="0.2">
      <c r="A61" s="35" t="s">
        <v>220</v>
      </c>
      <c r="B61" s="62"/>
      <c r="C61" s="62"/>
      <c r="D61" s="323"/>
      <c r="E61" s="327"/>
      <c r="F61" s="324"/>
      <c r="G61" s="131"/>
      <c r="H61" s="324"/>
      <c r="I61" s="131"/>
      <c r="J61" s="324"/>
      <c r="K61" s="131"/>
      <c r="L61" s="150"/>
      <c r="M61" s="131"/>
      <c r="N61" s="325"/>
      <c r="O61" s="331"/>
      <c r="P61" s="251"/>
    </row>
    <row r="62" spans="1:16" ht="12.75" thickBot="1" x14ac:dyDescent="0.25">
      <c r="A62" s="422" t="s">
        <v>221</v>
      </c>
      <c r="B62" s="423"/>
      <c r="C62" s="423"/>
      <c r="D62" s="424"/>
      <c r="E62" s="326"/>
      <c r="F62" s="126"/>
      <c r="G62" s="166">
        <v>0</v>
      </c>
      <c r="H62" s="126"/>
      <c r="I62" s="166">
        <v>0</v>
      </c>
      <c r="J62" s="126"/>
      <c r="K62" s="166">
        <v>0</v>
      </c>
      <c r="L62" s="168"/>
      <c r="M62" s="166"/>
      <c r="N62" s="144">
        <f>E62</f>
        <v>0</v>
      </c>
      <c r="O62" s="261" t="str">
        <f>IF($G$6&lt;=1,"0,00",E62/$G$6)</f>
        <v>0,00</v>
      </c>
      <c r="P62" s="251"/>
    </row>
    <row r="63" spans="1:16" ht="12.75" thickBot="1" x14ac:dyDescent="0.25">
      <c r="A63" s="32" t="s">
        <v>42</v>
      </c>
      <c r="B63" s="63"/>
      <c r="C63" s="63"/>
      <c r="D63" s="63"/>
      <c r="E63" s="157">
        <f>SUM(E50:E62)</f>
        <v>0</v>
      </c>
      <c r="F63" s="127"/>
      <c r="G63" s="118"/>
      <c r="H63" s="127"/>
      <c r="I63" s="118"/>
      <c r="J63" s="169"/>
      <c r="K63" s="118"/>
      <c r="L63" s="145"/>
      <c r="M63" s="118"/>
      <c r="N63" s="146">
        <f>SUM(N50:N62)</f>
        <v>0</v>
      </c>
      <c r="O63" s="332">
        <f>SUM(O50:O62)</f>
        <v>0</v>
      </c>
      <c r="P63" s="251"/>
    </row>
    <row r="64" spans="1:16" x14ac:dyDescent="0.2">
      <c r="A64" s="65" t="s">
        <v>43</v>
      </c>
      <c r="B64" s="16"/>
      <c r="C64" s="16"/>
      <c r="D64" s="16"/>
      <c r="E64" s="321"/>
      <c r="F64" s="182">
        <v>1</v>
      </c>
      <c r="G64" s="170">
        <f>$E$64*F64</f>
        <v>0</v>
      </c>
      <c r="H64" s="182"/>
      <c r="I64" s="170">
        <v>0</v>
      </c>
      <c r="J64" s="359"/>
      <c r="K64" s="170">
        <v>0</v>
      </c>
      <c r="L64" s="360"/>
      <c r="M64" s="170"/>
      <c r="N64" s="172"/>
      <c r="O64" s="262" t="str">
        <f>IF(E64&lt;=1,"",E64/Entgeltberechnung!$C$27)</f>
        <v/>
      </c>
      <c r="P64" s="251"/>
    </row>
    <row r="65" spans="1:16" x14ac:dyDescent="0.2">
      <c r="A65" s="31" t="s">
        <v>44</v>
      </c>
      <c r="B65" s="19"/>
      <c r="C65" s="16"/>
      <c r="D65" s="16"/>
      <c r="E65" s="321"/>
      <c r="F65" s="182"/>
      <c r="G65" s="173"/>
      <c r="H65" s="182"/>
      <c r="I65" s="173"/>
      <c r="J65" s="359"/>
      <c r="K65" s="173"/>
      <c r="L65" s="361"/>
      <c r="M65" s="173"/>
      <c r="N65" s="171">
        <f>E65</f>
        <v>0</v>
      </c>
      <c r="O65" s="261" t="str">
        <f>IF(E65&lt;=1,"",E65/Entgeltberechnung!$C$27)</f>
        <v/>
      </c>
      <c r="P65" s="251"/>
    </row>
    <row r="66" spans="1:16" x14ac:dyDescent="0.2">
      <c r="A66" s="237" t="s">
        <v>79</v>
      </c>
      <c r="B66" s="219"/>
      <c r="C66" s="219"/>
      <c r="D66" s="219"/>
      <c r="E66" s="321"/>
      <c r="F66" s="357"/>
      <c r="G66" s="170">
        <f>$E$66*F66</f>
        <v>0</v>
      </c>
      <c r="H66" s="357"/>
      <c r="I66" s="170">
        <f>$E$66*H66</f>
        <v>0</v>
      </c>
      <c r="J66" s="357"/>
      <c r="K66" s="170">
        <f>$E$66*J66</f>
        <v>0</v>
      </c>
      <c r="L66" s="357"/>
      <c r="M66" s="170">
        <f>$E$66*L66</f>
        <v>0</v>
      </c>
      <c r="N66" s="172"/>
      <c r="O66" s="261" t="str">
        <f>IF(E66&lt;=1,"",E66/Entgeltberechnung!$C$27)</f>
        <v/>
      </c>
      <c r="P66" s="251"/>
    </row>
    <row r="67" spans="1:16" ht="12.75" thickBot="1" x14ac:dyDescent="0.25">
      <c r="A67" s="238" t="s">
        <v>45</v>
      </c>
      <c r="B67" s="223"/>
      <c r="C67" s="223"/>
      <c r="D67" s="223"/>
      <c r="E67" s="322"/>
      <c r="F67" s="358"/>
      <c r="G67" s="170">
        <f>$E$67*F67</f>
        <v>0</v>
      </c>
      <c r="H67" s="358"/>
      <c r="I67" s="170">
        <f>$E$67*H67</f>
        <v>0</v>
      </c>
      <c r="J67" s="358"/>
      <c r="K67" s="170">
        <f>$E$67*J67</f>
        <v>0</v>
      </c>
      <c r="L67" s="358"/>
      <c r="M67" s="170">
        <f>$E$67*L67</f>
        <v>0</v>
      </c>
      <c r="N67" s="174"/>
      <c r="O67" s="261" t="str">
        <f>IF(E67&lt;=1,"",E67/Entgeltberechnung!$C$27)</f>
        <v/>
      </c>
      <c r="P67" s="251"/>
    </row>
    <row r="68" spans="1:16" ht="12.75" thickBot="1" x14ac:dyDescent="0.25">
      <c r="A68" s="32" t="s">
        <v>46</v>
      </c>
      <c r="B68" s="18"/>
      <c r="C68" s="18"/>
      <c r="D68" s="18"/>
      <c r="E68" s="175">
        <f>SUM(E64:E67)</f>
        <v>0</v>
      </c>
      <c r="F68" s="176"/>
      <c r="G68" s="177">
        <f>SUM(G64:G67)</f>
        <v>0</v>
      </c>
      <c r="H68" s="178"/>
      <c r="I68" s="177">
        <f>SUM(I64:I67)</f>
        <v>0</v>
      </c>
      <c r="J68" s="179"/>
      <c r="K68" s="177">
        <f>SUM(K64:K67)</f>
        <v>0</v>
      </c>
      <c r="L68" s="180"/>
      <c r="M68" s="177">
        <f>SUM(M64:M67)</f>
        <v>0</v>
      </c>
      <c r="N68" s="181">
        <f>SUM(N64:N67)</f>
        <v>0</v>
      </c>
      <c r="O68" s="263" t="str">
        <f>IF(E68&lt;=1,"0",E68/Entgeltberechnung!$C$27)</f>
        <v>0</v>
      </c>
      <c r="P68" s="251"/>
    </row>
    <row r="69" spans="1:16" ht="12.75" thickBot="1" x14ac:dyDescent="0.25">
      <c r="A69" s="32" t="s">
        <v>47</v>
      </c>
      <c r="B69" s="18"/>
      <c r="C69" s="18"/>
      <c r="D69" s="18"/>
      <c r="E69" s="184">
        <f>E63+E37-E68</f>
        <v>0</v>
      </c>
      <c r="F69" s="185"/>
      <c r="G69" s="184">
        <f>G63+G37-G68</f>
        <v>0</v>
      </c>
      <c r="H69" s="186"/>
      <c r="I69" s="184">
        <f>I63+I37-I68</f>
        <v>0</v>
      </c>
      <c r="J69" s="187"/>
      <c r="K69" s="184">
        <f>K63+K37-K68</f>
        <v>0</v>
      </c>
      <c r="L69" s="188"/>
      <c r="M69" s="184">
        <f>M63+M37-M68</f>
        <v>0</v>
      </c>
      <c r="N69" s="184">
        <f>N63+N37-N68</f>
        <v>0</v>
      </c>
      <c r="O69" s="264" t="str">
        <f>IF(O63&lt;=1,"0",O63+O37-O68)</f>
        <v>0</v>
      </c>
      <c r="P69" s="251"/>
    </row>
    <row r="70" spans="1:16" x14ac:dyDescent="0.2">
      <c r="A70" s="55"/>
      <c r="B70" s="55"/>
      <c r="C70" s="55"/>
      <c r="D70" s="55"/>
      <c r="E70" s="55"/>
      <c r="F70" s="56"/>
      <c r="G70" s="56"/>
      <c r="H70" s="55"/>
      <c r="I70" s="55"/>
      <c r="J70" s="55"/>
      <c r="K70" s="55"/>
      <c r="L70" s="55"/>
      <c r="M70" s="55"/>
      <c r="N70" s="55"/>
      <c r="O70" s="21"/>
    </row>
    <row r="73" spans="1:16" x14ac:dyDescent="0.2">
      <c r="H73" s="228" t="s">
        <v>166</v>
      </c>
    </row>
  </sheetData>
  <sheetProtection algorithmName="SHA-512" hashValue="QidylDOHE8h7zuqAHd+W+5aTqlfSPG+64zX2cIC3K0QOEFRixP7jhG5d+sDn/w9lsDsSqNtTeKm/ySDG9oLxwg==" saltValue="Dz7jjr52ZlRtq+OZRP1Fxw==" spinCount="100000" sheet="1" objects="1" scenarios="1"/>
  <protectedRanges>
    <protectedRange sqref="F66:F67 H66:H67 J66:J67 L66:L67" name="Bereich2"/>
    <protectedRange sqref="E18:E26 A25:D26 E29:E31 E33:E35 A35:D35 E50:E60 A62:E62 E64:E67 A66:D67" name="Bereich1"/>
  </protectedRanges>
  <dataConsolidate/>
  <mergeCells count="16">
    <mergeCell ref="A62:D62"/>
    <mergeCell ref="O48:O49"/>
    <mergeCell ref="C44:H44"/>
    <mergeCell ref="L9:M9"/>
    <mergeCell ref="H47:K47"/>
    <mergeCell ref="F48:G48"/>
    <mergeCell ref="H48:I48"/>
    <mergeCell ref="J48:K48"/>
    <mergeCell ref="A40:O40"/>
    <mergeCell ref="O9:O10"/>
    <mergeCell ref="L48:M48"/>
    <mergeCell ref="C3:H3"/>
    <mergeCell ref="F9:G9"/>
    <mergeCell ref="H9:I9"/>
    <mergeCell ref="J9:K9"/>
    <mergeCell ref="H8:K8"/>
  </mergeCells>
  <phoneticPr fontId="0" type="noConversion"/>
  <hyperlinks>
    <hyperlink ref="F6" location="'Kalkulierte Auslastung'!H19" display="'Kalkulierte Auslastung'!H19"/>
  </hyperlinks>
  <pageMargins left="0.84" right="0.39370078740157483" top="0.51" bottom="0.23622047244094491" header="0.18" footer="0"/>
  <pageSetup paperSize="9" scale="95" orientation="landscape" r:id="rId1"/>
  <headerFooter alignWithMargins="0">
    <oddFooter>&amp;C&amp;A</oddFooter>
  </headerFooter>
  <rowBreaks count="1" manualBreakCount="1">
    <brk id="3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8"/>
  <sheetViews>
    <sheetView zoomScaleNormal="100" zoomScaleSheetLayoutView="100" workbookViewId="0">
      <selection activeCell="A92" sqref="A92"/>
    </sheetView>
  </sheetViews>
  <sheetFormatPr baseColWidth="10" defaultRowHeight="12" x14ac:dyDescent="0.2"/>
  <cols>
    <col min="1" max="1" width="16.28515625" customWidth="1"/>
    <col min="2" max="2" width="10.42578125" customWidth="1"/>
    <col min="3" max="3" width="14.42578125" customWidth="1"/>
    <col min="4" max="4" width="13.85546875" customWidth="1"/>
    <col min="5" max="5" width="14.5703125" customWidth="1"/>
    <col min="6" max="6" width="2.7109375" customWidth="1"/>
    <col min="7" max="7" width="3.28515625" hidden="1" customWidth="1"/>
    <col min="8" max="8" width="13.7109375" customWidth="1"/>
    <col min="9" max="9" width="2.7109375" customWidth="1"/>
  </cols>
  <sheetData>
    <row r="2" spans="1:11" x14ac:dyDescent="0.2">
      <c r="A2" s="12" t="s">
        <v>226</v>
      </c>
      <c r="C2" s="430" t="str">
        <f>Kostenkalkulation!C3</f>
        <v/>
      </c>
      <c r="D2" s="431"/>
      <c r="E2" s="431"/>
      <c r="F2" s="431"/>
      <c r="G2" s="431"/>
      <c r="H2" s="432"/>
      <c r="I2" s="54"/>
      <c r="J2" s="54"/>
      <c r="K2" s="54"/>
    </row>
    <row r="3" spans="1:11" x14ac:dyDescent="0.2">
      <c r="A3" s="11"/>
      <c r="B3" s="11"/>
      <c r="C3" s="13"/>
      <c r="D3" s="22"/>
      <c r="E3" s="22"/>
      <c r="F3" s="22"/>
      <c r="G3" s="22"/>
      <c r="H3" s="22"/>
      <c r="I3" s="22"/>
      <c r="J3" s="22"/>
    </row>
    <row r="4" spans="1:11" x14ac:dyDescent="0.2">
      <c r="A4" s="11" t="s">
        <v>11</v>
      </c>
      <c r="C4" s="25" t="str">
        <f>Kostenkalkulation!C6</f>
        <v/>
      </c>
      <c r="D4" s="22"/>
      <c r="E4" s="22"/>
      <c r="F4" s="22"/>
      <c r="G4" s="22"/>
      <c r="H4" s="22"/>
      <c r="I4" s="22"/>
      <c r="J4" s="22"/>
      <c r="K4" s="15"/>
    </row>
    <row r="5" spans="1:11" x14ac:dyDescent="0.2">
      <c r="A5" s="11"/>
      <c r="C5" s="48"/>
      <c r="D5" s="22"/>
      <c r="E5" s="22"/>
      <c r="F5" s="22"/>
      <c r="G5" s="22"/>
      <c r="H5" s="22"/>
      <c r="I5" s="22"/>
      <c r="J5" s="22"/>
      <c r="K5" s="15"/>
    </row>
    <row r="6" spans="1:11" ht="9.9499999999999993" customHeight="1" x14ac:dyDescent="0.2"/>
    <row r="7" spans="1:11" ht="12.75" x14ac:dyDescent="0.2">
      <c r="A7" s="1" t="s">
        <v>92</v>
      </c>
    </row>
    <row r="8" spans="1:11" x14ac:dyDescent="0.2">
      <c r="A8" s="11"/>
    </row>
    <row r="9" spans="1:11" x14ac:dyDescent="0.2">
      <c r="A9" s="11" t="s">
        <v>93</v>
      </c>
    </row>
    <row r="10" spans="1:11" ht="9.9499999999999993" customHeight="1" x14ac:dyDescent="0.2">
      <c r="A10" s="11"/>
    </row>
    <row r="11" spans="1:11" ht="14.1" customHeight="1" x14ac:dyDescent="0.2">
      <c r="A11" s="23" t="s">
        <v>131</v>
      </c>
      <c r="E11" s="52">
        <f>Kostenkalkulation!G69</f>
        <v>0</v>
      </c>
    </row>
    <row r="12" spans="1:11" ht="3.95" customHeight="1" x14ac:dyDescent="0.2">
      <c r="A12" s="23"/>
    </row>
    <row r="13" spans="1:11" ht="14.1" customHeight="1" x14ac:dyDescent="0.2">
      <c r="A13" s="23" t="s">
        <v>127</v>
      </c>
      <c r="E13" s="52">
        <f>Kostenkalkulation!I69</f>
        <v>0</v>
      </c>
    </row>
    <row r="14" spans="1:11" ht="3.95" customHeight="1" x14ac:dyDescent="0.2">
      <c r="A14" s="23"/>
    </row>
    <row r="15" spans="1:11" ht="14.1" customHeight="1" x14ac:dyDescent="0.2">
      <c r="A15" s="23" t="s">
        <v>128</v>
      </c>
      <c r="E15" s="52">
        <f>Kostenkalkulation!K69</f>
        <v>0</v>
      </c>
    </row>
    <row r="16" spans="1:11" ht="3.95" customHeight="1" x14ac:dyDescent="0.2">
      <c r="A16" s="23"/>
    </row>
    <row r="17" spans="1:9" ht="3.95" customHeight="1" x14ac:dyDescent="0.2">
      <c r="A17" s="23"/>
    </row>
    <row r="18" spans="1:9" ht="14.1" customHeight="1" x14ac:dyDescent="0.2">
      <c r="A18" s="23" t="s">
        <v>129</v>
      </c>
      <c r="E18" s="114">
        <f>Kostenkalkulation!M69</f>
        <v>0</v>
      </c>
    </row>
    <row r="19" spans="1:9" ht="3.95" customHeight="1" x14ac:dyDescent="0.2">
      <c r="A19" s="23"/>
    </row>
    <row r="20" spans="1:9" ht="14.1" customHeight="1" x14ac:dyDescent="0.2">
      <c r="A20" s="23" t="s">
        <v>130</v>
      </c>
      <c r="E20" s="52">
        <f>Kostenkalkulation!N69</f>
        <v>0</v>
      </c>
    </row>
    <row r="21" spans="1:9" ht="9.9499999999999993" customHeight="1" x14ac:dyDescent="0.2">
      <c r="A21" s="11"/>
    </row>
    <row r="22" spans="1:9" ht="9.9499999999999993" customHeight="1" x14ac:dyDescent="0.2">
      <c r="A22" s="11"/>
      <c r="E22" s="66"/>
    </row>
    <row r="23" spans="1:9" x14ac:dyDescent="0.2">
      <c r="A23" s="11" t="s">
        <v>109</v>
      </c>
    </row>
    <row r="24" spans="1:9" ht="9.9499999999999993" customHeight="1" x14ac:dyDescent="0.2"/>
    <row r="25" spans="1:9" ht="15.95" customHeight="1" x14ac:dyDescent="0.2">
      <c r="A25" s="23" t="s">
        <v>110</v>
      </c>
      <c r="B25" s="23"/>
      <c r="C25" s="23" t="s">
        <v>160</v>
      </c>
      <c r="D25" s="23"/>
      <c r="E25" s="67" t="s">
        <v>161</v>
      </c>
      <c r="F25" s="266"/>
      <c r="G25" s="266"/>
      <c r="H25" s="266"/>
      <c r="I25" s="266"/>
    </row>
    <row r="26" spans="1:9" ht="3.95" customHeight="1" x14ac:dyDescent="0.2"/>
    <row r="27" spans="1:9" ht="14.1" customHeight="1" x14ac:dyDescent="0.2">
      <c r="A27" s="76">
        <f>E11</f>
        <v>0</v>
      </c>
      <c r="B27" s="266" t="s">
        <v>81</v>
      </c>
      <c r="C27" s="46">
        <f>'Kalkulierte Auslastung'!I19</f>
        <v>0</v>
      </c>
      <c r="E27" s="196" t="e">
        <f>ROUND(A27/C27,2)</f>
        <v>#DIV/0!</v>
      </c>
    </row>
    <row r="28" spans="1:9" ht="9.9499999999999993" customHeight="1" x14ac:dyDescent="0.2">
      <c r="A28" s="47"/>
      <c r="C28" s="48"/>
      <c r="E28" s="49"/>
    </row>
    <row r="29" spans="1:9" ht="9.9499999999999993" customHeight="1" x14ac:dyDescent="0.2">
      <c r="A29" s="47"/>
      <c r="C29" s="48"/>
      <c r="E29" s="49"/>
    </row>
    <row r="30" spans="1:9" ht="9.9499999999999993" customHeight="1" x14ac:dyDescent="0.2"/>
    <row r="31" spans="1:9" x14ac:dyDescent="0.2">
      <c r="A31" s="11" t="s">
        <v>125</v>
      </c>
    </row>
    <row r="32" spans="1:9" ht="9.9499999999999993" customHeight="1" x14ac:dyDescent="0.2"/>
    <row r="33" spans="1:10" x14ac:dyDescent="0.2">
      <c r="A33" s="11" t="s">
        <v>126</v>
      </c>
    </row>
    <row r="34" spans="1:10" ht="9.9499999999999993" customHeight="1" x14ac:dyDescent="0.2">
      <c r="A34" s="266"/>
      <c r="B34" s="266"/>
      <c r="C34" s="266"/>
      <c r="D34" s="266"/>
      <c r="E34" s="266"/>
      <c r="F34" s="266"/>
      <c r="G34" s="266"/>
      <c r="H34" s="266"/>
      <c r="I34" s="266"/>
      <c r="J34" s="266"/>
    </row>
    <row r="35" spans="1:10" ht="15.95" customHeight="1" x14ac:dyDescent="0.2">
      <c r="A35" s="23" t="s">
        <v>108</v>
      </c>
      <c r="B35" s="67" t="s">
        <v>80</v>
      </c>
      <c r="C35" s="67" t="s">
        <v>73</v>
      </c>
      <c r="D35" s="67"/>
      <c r="E35" s="122" t="s">
        <v>163</v>
      </c>
      <c r="F35" s="266"/>
      <c r="G35" s="266"/>
      <c r="H35" s="266"/>
      <c r="I35" s="266"/>
      <c r="J35" s="266"/>
    </row>
    <row r="36" spans="1:10" ht="3.75" customHeight="1" x14ac:dyDescent="0.2">
      <c r="A36" s="266"/>
      <c r="B36" s="266"/>
      <c r="C36" s="266"/>
      <c r="D36" s="266"/>
      <c r="E36" s="266"/>
      <c r="F36" s="266"/>
      <c r="G36" s="266"/>
      <c r="H36" s="266"/>
      <c r="I36" s="266"/>
      <c r="J36" s="266"/>
    </row>
    <row r="37" spans="1:10" ht="14.1" customHeight="1" x14ac:dyDescent="0.2">
      <c r="A37" s="76">
        <f>Kostenkalkulation!I69</f>
        <v>0</v>
      </c>
      <c r="B37" s="266"/>
      <c r="C37" s="120">
        <f>D45</f>
        <v>0</v>
      </c>
      <c r="D37" s="266"/>
      <c r="E37" s="194" t="e">
        <f>ROUND(IF(A37&lt;=1,"",A37/C37),2)</f>
        <v>#VALUE!</v>
      </c>
      <c r="F37" s="266"/>
      <c r="G37" s="266"/>
      <c r="H37" s="266"/>
      <c r="I37" s="266"/>
      <c r="J37" s="266"/>
    </row>
    <row r="38" spans="1:10" x14ac:dyDescent="0.2">
      <c r="A38" s="266"/>
      <c r="B38" s="266"/>
      <c r="C38" s="266"/>
      <c r="D38" s="266"/>
      <c r="E38" s="266"/>
      <c r="F38" s="266"/>
      <c r="G38" s="266"/>
      <c r="H38" s="266"/>
      <c r="I38" s="266"/>
      <c r="J38" s="266"/>
    </row>
    <row r="39" spans="1:10" x14ac:dyDescent="0.2">
      <c r="A39" s="67" t="s">
        <v>111</v>
      </c>
      <c r="B39" s="122" t="s">
        <v>162</v>
      </c>
      <c r="C39" s="122" t="s">
        <v>83</v>
      </c>
      <c r="D39" s="122" t="s">
        <v>73</v>
      </c>
      <c r="E39" s="122" t="s">
        <v>137</v>
      </c>
      <c r="F39" s="190"/>
      <c r="G39" s="266"/>
      <c r="H39" s="266"/>
      <c r="I39" s="266"/>
      <c r="J39" s="266"/>
    </row>
    <row r="40" spans="1:10" x14ac:dyDescent="0.2">
      <c r="A40" s="266">
        <v>1</v>
      </c>
      <c r="B40" s="189">
        <f>'Kalkulierte Auslastung'!I13</f>
        <v>0</v>
      </c>
      <c r="C40" s="348">
        <f>'Kalkulierte Auslastung'!$E$27/'Kalkulierte Auslastung'!E27</f>
        <v>1</v>
      </c>
      <c r="D40" s="214">
        <f>ROUND(B40*C40,0)</f>
        <v>0</v>
      </c>
      <c r="E40" s="195" t="e">
        <f>E37</f>
        <v>#VALUE!</v>
      </c>
      <c r="F40" s="79"/>
      <c r="G40" s="266"/>
      <c r="H40" s="77"/>
      <c r="I40" s="266"/>
      <c r="J40" s="77"/>
    </row>
    <row r="41" spans="1:10" x14ac:dyDescent="0.2">
      <c r="A41" s="266">
        <v>2</v>
      </c>
      <c r="B41" s="189">
        <f>'Kalkulierte Auslastung'!I14</f>
        <v>0</v>
      </c>
      <c r="C41" s="348">
        <f>'Kalkulierte Auslastung'!$E$27/'Kalkulierte Auslastung'!E28</f>
        <v>1.4929577464788732</v>
      </c>
      <c r="D41" s="214">
        <f>ROUND(B41*C41,0)</f>
        <v>0</v>
      </c>
      <c r="E41" s="195" t="e">
        <f>ROUND(E40*C41,2)</f>
        <v>#VALUE!</v>
      </c>
      <c r="F41" s="79"/>
      <c r="G41" s="266"/>
      <c r="H41" s="77"/>
      <c r="I41" s="266"/>
      <c r="J41" s="77"/>
    </row>
    <row r="42" spans="1:10" x14ac:dyDescent="0.2">
      <c r="A42" s="266">
        <v>3</v>
      </c>
      <c r="B42" s="189">
        <f>'Kalkulierte Auslastung'!I15</f>
        <v>0</v>
      </c>
      <c r="C42" s="348">
        <f>'Kalkulierte Auslastung'!$E$27/'Kalkulierte Auslastung'!E29</f>
        <v>2.2337164750957856</v>
      </c>
      <c r="D42" s="214">
        <f>ROUND(B42*C42,0)</f>
        <v>0</v>
      </c>
      <c r="E42" s="195" t="e">
        <f>ROUND(E40*C42,2)</f>
        <v>#VALUE!</v>
      </c>
      <c r="F42" s="79"/>
      <c r="G42" s="266"/>
      <c r="H42" s="77"/>
      <c r="I42" s="266"/>
      <c r="J42" s="77"/>
    </row>
    <row r="43" spans="1:10" x14ac:dyDescent="0.2">
      <c r="A43" s="266">
        <v>4</v>
      </c>
      <c r="B43" s="189">
        <f>'Kalkulierte Auslastung'!I16</f>
        <v>0</v>
      </c>
      <c r="C43" s="348">
        <f>'Kalkulierte Auslastung'!$E$27/'Kalkulierte Auslastung'!E30</f>
        <v>3.4702380952380953</v>
      </c>
      <c r="D43" s="214">
        <f>ROUND(B43*C43,0)</f>
        <v>0</v>
      </c>
      <c r="E43" s="195" t="e">
        <f>ROUND(E40*C43,2)</f>
        <v>#VALUE!</v>
      </c>
      <c r="F43" s="79"/>
      <c r="G43" s="266"/>
      <c r="H43" s="77"/>
      <c r="I43" s="266"/>
      <c r="J43" s="77"/>
    </row>
    <row r="44" spans="1:10" x14ac:dyDescent="0.2">
      <c r="A44" s="266">
        <v>5</v>
      </c>
      <c r="B44" s="189">
        <f>'Kalkulierte Auslastung'!I17</f>
        <v>0</v>
      </c>
      <c r="C44" s="348">
        <f>'Kalkulierte Auslastung'!$E$27/'Kalkulierte Auslastung'!E31</f>
        <v>4.9406779661016955</v>
      </c>
      <c r="D44" s="214">
        <f>ROUND(B44*C44,0)</f>
        <v>0</v>
      </c>
      <c r="E44" s="195" t="e">
        <f>ROUND(E40*C44,2)</f>
        <v>#VALUE!</v>
      </c>
      <c r="F44" s="79"/>
      <c r="G44" s="266"/>
      <c r="H44" s="77"/>
      <c r="I44" s="266"/>
      <c r="J44" s="77"/>
    </row>
    <row r="45" spans="1:10" x14ac:dyDescent="0.2">
      <c r="A45" s="266"/>
      <c r="B45" s="191">
        <f>SUM(B40:B44)</f>
        <v>0</v>
      </c>
      <c r="C45" s="121"/>
      <c r="D45" s="191">
        <f>SUM(D40:D44)</f>
        <v>0</v>
      </c>
      <c r="E45" s="121"/>
      <c r="F45" s="79"/>
      <c r="G45" s="266"/>
      <c r="H45" s="266"/>
      <c r="I45" s="266"/>
      <c r="J45" s="266"/>
    </row>
    <row r="46" spans="1:10" ht="9.9499999999999993" customHeight="1" x14ac:dyDescent="0.2">
      <c r="A46" s="266"/>
      <c r="B46" s="266"/>
      <c r="C46" s="79"/>
      <c r="D46" s="79"/>
      <c r="E46" s="79"/>
      <c r="F46" s="79"/>
      <c r="G46" s="266"/>
      <c r="H46" s="266"/>
      <c r="I46" s="266"/>
      <c r="J46" s="266"/>
    </row>
    <row r="47" spans="1:10" ht="9.9499999999999993" customHeight="1" x14ac:dyDescent="0.2">
      <c r="A47" s="266"/>
      <c r="B47" s="266"/>
      <c r="C47" s="79"/>
      <c r="D47" s="79"/>
      <c r="E47" s="79"/>
      <c r="F47" s="79"/>
      <c r="G47" s="266"/>
      <c r="H47" s="266"/>
      <c r="I47" s="266"/>
      <c r="J47" s="266"/>
    </row>
    <row r="48" spans="1:10" ht="9.9499999999999993" customHeight="1" x14ac:dyDescent="0.2">
      <c r="A48" s="266"/>
      <c r="B48" s="266"/>
      <c r="C48" s="79"/>
      <c r="D48" s="79"/>
      <c r="E48" s="79"/>
      <c r="F48" s="79"/>
      <c r="G48" s="266"/>
      <c r="H48" s="266"/>
      <c r="I48" s="266"/>
      <c r="J48" s="266"/>
    </row>
    <row r="49" spans="1:10" x14ac:dyDescent="0.2">
      <c r="A49" s="50" t="s">
        <v>132</v>
      </c>
      <c r="B49" s="266"/>
      <c r="C49" s="79"/>
      <c r="D49" s="79"/>
      <c r="E49" s="79"/>
      <c r="F49" s="79"/>
      <c r="G49" s="266"/>
      <c r="H49" s="266"/>
      <c r="I49" s="266"/>
      <c r="J49" s="266"/>
    </row>
    <row r="50" spans="1:10" ht="9.9499999999999993" customHeight="1" x14ac:dyDescent="0.2">
      <c r="B50" s="266"/>
      <c r="C50" s="266"/>
      <c r="D50" s="266"/>
      <c r="E50" s="266"/>
      <c r="F50" s="266"/>
      <c r="G50" s="266"/>
      <c r="H50" s="266"/>
      <c r="I50" s="266"/>
      <c r="J50" s="266"/>
    </row>
    <row r="51" spans="1:10" x14ac:dyDescent="0.2">
      <c r="A51" s="67" t="s">
        <v>107</v>
      </c>
      <c r="B51" s="67"/>
      <c r="C51" s="266" t="s">
        <v>82</v>
      </c>
      <c r="D51" s="266"/>
      <c r="E51" s="122" t="s">
        <v>185</v>
      </c>
      <c r="F51" s="266"/>
      <c r="G51" s="266"/>
      <c r="H51" s="266"/>
      <c r="I51" s="266"/>
      <c r="J51" s="266"/>
    </row>
    <row r="52" spans="1:10" ht="3.75" customHeight="1" x14ac:dyDescent="0.2">
      <c r="A52" s="266"/>
      <c r="B52" s="266"/>
      <c r="C52" s="266"/>
      <c r="D52" s="266"/>
      <c r="E52" s="266"/>
      <c r="F52" s="266"/>
      <c r="G52" s="266"/>
      <c r="H52" s="266"/>
      <c r="I52" s="266"/>
      <c r="J52" s="266"/>
    </row>
    <row r="53" spans="1:10" ht="14.1" customHeight="1" x14ac:dyDescent="0.2">
      <c r="A53" s="53">
        <f>E15</f>
        <v>0</v>
      </c>
      <c r="B53" s="266"/>
      <c r="C53" s="120">
        <f>C27</f>
        <v>0</v>
      </c>
      <c r="D53" s="266"/>
      <c r="E53" s="193" t="e">
        <f>ROUND(IF(A53&lt;=1,"",A53/C53),2)</f>
        <v>#VALUE!</v>
      </c>
      <c r="F53" s="266"/>
      <c r="G53" s="266"/>
      <c r="H53" s="266"/>
      <c r="I53" s="266"/>
      <c r="J53" s="266"/>
    </row>
    <row r="54" spans="1:10" ht="9.9499999999999993" customHeight="1" x14ac:dyDescent="0.2">
      <c r="A54" s="67"/>
      <c r="B54" s="67"/>
      <c r="C54" s="67"/>
      <c r="D54" s="67"/>
      <c r="E54" s="67"/>
      <c r="F54" s="266"/>
      <c r="G54" s="266"/>
      <c r="H54" s="266"/>
      <c r="I54" s="266"/>
      <c r="J54" s="266"/>
    </row>
    <row r="55" spans="1:10" ht="9.9499999999999993" customHeight="1" x14ac:dyDescent="0.2">
      <c r="A55" s="67"/>
      <c r="B55" s="67"/>
      <c r="C55" s="67"/>
      <c r="D55" s="67"/>
      <c r="E55" s="67"/>
      <c r="F55" s="266"/>
      <c r="G55" s="266"/>
      <c r="H55" s="266"/>
      <c r="I55" s="266"/>
      <c r="J55" s="266"/>
    </row>
    <row r="56" spans="1:10" ht="9.9499999999999993" customHeight="1" x14ac:dyDescent="0.2">
      <c r="A56" s="266"/>
      <c r="B56" s="266"/>
      <c r="C56" s="266"/>
      <c r="D56" s="266"/>
      <c r="E56" s="266"/>
      <c r="F56" s="266"/>
      <c r="G56" s="266"/>
      <c r="H56" s="266"/>
      <c r="I56" s="266"/>
      <c r="J56" s="266"/>
    </row>
    <row r="57" spans="1:10" x14ac:dyDescent="0.2">
      <c r="A57" s="113" t="s">
        <v>117</v>
      </c>
      <c r="B57" s="266"/>
      <c r="C57" s="266"/>
      <c r="D57" s="266"/>
      <c r="E57" s="266"/>
      <c r="F57" s="266"/>
      <c r="G57" s="266"/>
      <c r="H57" s="266"/>
      <c r="I57" s="266"/>
      <c r="J57" s="266"/>
    </row>
    <row r="58" spans="1:10" ht="9.9499999999999993" customHeight="1" x14ac:dyDescent="0.2">
      <c r="A58" s="266"/>
      <c r="B58" s="266"/>
      <c r="C58" s="266"/>
      <c r="D58" s="266"/>
      <c r="E58" s="266"/>
      <c r="F58" s="266"/>
      <c r="G58" s="266"/>
      <c r="H58" s="266"/>
      <c r="I58" s="266"/>
      <c r="J58" s="266"/>
    </row>
    <row r="59" spans="1:10" ht="15.95" customHeight="1" x14ac:dyDescent="0.2">
      <c r="A59" s="67" t="s">
        <v>133</v>
      </c>
      <c r="C59" s="266" t="s">
        <v>82</v>
      </c>
      <c r="E59" s="266" t="s">
        <v>186</v>
      </c>
      <c r="G59" s="266"/>
      <c r="H59" s="266"/>
      <c r="I59" s="266"/>
      <c r="J59" s="266"/>
    </row>
    <row r="60" spans="1:10" ht="3.75" customHeight="1" x14ac:dyDescent="0.2">
      <c r="A60" s="266"/>
      <c r="C60" s="266"/>
      <c r="G60" s="266"/>
      <c r="H60" s="266"/>
      <c r="I60" s="266"/>
      <c r="J60" s="266"/>
    </row>
    <row r="61" spans="1:10" ht="14.1" customHeight="1" x14ac:dyDescent="0.2">
      <c r="A61" s="53">
        <f>E18</f>
        <v>0</v>
      </c>
      <c r="C61" s="120">
        <f>C27</f>
        <v>0</v>
      </c>
      <c r="E61" s="333" t="str">
        <f>IF(E18&lt;=1,"0,00",E18/C61)</f>
        <v>0,00</v>
      </c>
      <c r="G61" s="266"/>
      <c r="H61" s="266"/>
      <c r="I61" s="266"/>
      <c r="J61" s="266"/>
    </row>
    <row r="62" spans="1:10" ht="9.9499999999999993" customHeight="1" x14ac:dyDescent="0.2">
      <c r="A62" s="266"/>
      <c r="B62" s="266"/>
      <c r="C62" s="266"/>
      <c r="D62" s="266"/>
      <c r="E62" s="266"/>
      <c r="F62" s="266"/>
      <c r="G62" s="266"/>
      <c r="H62" s="266"/>
      <c r="I62" s="266"/>
      <c r="J62" s="266"/>
    </row>
    <row r="63" spans="1:10" ht="9.9499999999999993" customHeight="1" x14ac:dyDescent="0.2">
      <c r="A63" s="266"/>
      <c r="B63" s="266"/>
      <c r="C63" s="266"/>
      <c r="D63" s="266"/>
      <c r="E63" s="266"/>
      <c r="F63" s="266"/>
      <c r="G63" s="266"/>
      <c r="H63" s="266"/>
      <c r="I63" s="266"/>
      <c r="J63" s="266"/>
    </row>
    <row r="64" spans="1:10" ht="9.9499999999999993" customHeight="1" x14ac:dyDescent="0.2">
      <c r="A64" s="266"/>
      <c r="B64" s="266"/>
      <c r="C64" s="266"/>
      <c r="D64" s="266"/>
      <c r="E64" s="266"/>
      <c r="F64" s="266"/>
      <c r="G64" s="266"/>
      <c r="H64" s="266"/>
      <c r="I64" s="266"/>
      <c r="J64" s="266"/>
    </row>
    <row r="65" spans="1:10" x14ac:dyDescent="0.2">
      <c r="A65" s="113" t="s">
        <v>134</v>
      </c>
      <c r="B65" s="266"/>
      <c r="C65" s="266"/>
      <c r="D65" s="266"/>
      <c r="E65" s="266"/>
      <c r="F65" s="266"/>
      <c r="G65" s="266"/>
      <c r="H65" s="266"/>
      <c r="I65" s="266"/>
      <c r="J65" s="266"/>
    </row>
    <row r="66" spans="1:10" ht="9.9499999999999993" customHeight="1" x14ac:dyDescent="0.2">
      <c r="A66" s="266"/>
      <c r="B66" s="266"/>
      <c r="C66" s="266"/>
      <c r="D66" s="266"/>
      <c r="E66" s="266"/>
      <c r="F66" s="266"/>
      <c r="G66" s="266"/>
      <c r="H66" s="266"/>
      <c r="I66" s="266"/>
      <c r="J66" s="266"/>
    </row>
    <row r="67" spans="1:10" x14ac:dyDescent="0.2">
      <c r="A67" s="68" t="s">
        <v>135</v>
      </c>
      <c r="B67" s="67"/>
      <c r="C67" s="67" t="s">
        <v>82</v>
      </c>
      <c r="D67" s="266"/>
      <c r="E67" s="266" t="s">
        <v>187</v>
      </c>
      <c r="F67" s="266"/>
      <c r="G67" s="266"/>
      <c r="H67" s="266"/>
      <c r="I67" s="266"/>
      <c r="J67" s="266"/>
    </row>
    <row r="68" spans="1:10" ht="4.5" customHeight="1" x14ac:dyDescent="0.2">
      <c r="B68" s="266"/>
      <c r="D68" s="266"/>
      <c r="E68" s="49"/>
      <c r="F68" s="266"/>
      <c r="G68" s="266"/>
      <c r="H68" s="266"/>
      <c r="I68" s="266"/>
      <c r="J68" s="266"/>
    </row>
    <row r="69" spans="1:10" x14ac:dyDescent="0.2">
      <c r="A69" s="53">
        <f>E20</f>
        <v>0</v>
      </c>
      <c r="B69" s="266"/>
      <c r="C69" s="120">
        <f>C53</f>
        <v>0</v>
      </c>
      <c r="D69" s="266"/>
      <c r="E69" s="193" t="e">
        <f>ROUND(IF(A69&lt;1,"",A69/C69),2)</f>
        <v>#VALUE!</v>
      </c>
      <c r="F69" s="266"/>
      <c r="G69" s="266"/>
      <c r="H69" s="266"/>
      <c r="I69" s="266"/>
      <c r="J69" s="266"/>
    </row>
    <row r="70" spans="1:10" x14ac:dyDescent="0.2">
      <c r="A70" s="192"/>
      <c r="B70" s="266"/>
      <c r="C70" s="205"/>
      <c r="D70" s="266"/>
      <c r="E70" s="206"/>
      <c r="F70" s="266"/>
      <c r="G70" s="266"/>
      <c r="H70" s="266"/>
      <c r="I70" s="266"/>
      <c r="J70" s="266"/>
    </row>
    <row r="71" spans="1:10" x14ac:dyDescent="0.2">
      <c r="A71" s="192"/>
      <c r="B71" s="266"/>
      <c r="C71" s="205"/>
      <c r="D71" s="266"/>
      <c r="E71" s="206"/>
      <c r="F71" s="266"/>
      <c r="G71" s="266"/>
      <c r="H71" s="266"/>
      <c r="I71" s="266"/>
      <c r="J71" s="266"/>
    </row>
    <row r="72" spans="1:10" ht="9.9499999999999993" customHeight="1" x14ac:dyDescent="0.2">
      <c r="A72" s="266"/>
      <c r="B72" s="266"/>
      <c r="C72" s="266"/>
      <c r="D72" s="266"/>
      <c r="E72" s="266"/>
      <c r="F72" s="266"/>
      <c r="G72" s="266"/>
      <c r="H72" s="266"/>
      <c r="I72" s="266"/>
      <c r="J72" s="266"/>
    </row>
    <row r="73" spans="1:10" ht="9.9499999999999993" customHeight="1" x14ac:dyDescent="0.2">
      <c r="A73" s="266"/>
      <c r="B73" s="266"/>
      <c r="C73" s="266"/>
      <c r="D73" s="266"/>
      <c r="E73" s="266"/>
      <c r="F73" s="266"/>
      <c r="G73" s="266"/>
      <c r="H73" s="266"/>
      <c r="I73" s="266"/>
      <c r="J73" s="266"/>
    </row>
    <row r="74" spans="1:10" ht="9.9499999999999993" customHeight="1" x14ac:dyDescent="0.2">
      <c r="A74" s="266"/>
      <c r="B74" s="266"/>
      <c r="C74" s="14"/>
      <c r="D74" s="14"/>
      <c r="E74" s="266"/>
      <c r="F74" s="266"/>
      <c r="G74" s="266"/>
      <c r="H74" s="266"/>
      <c r="I74" s="266"/>
      <c r="J74" s="266"/>
    </row>
    <row r="75" spans="1:10" ht="9.9499999999999993" customHeight="1" x14ac:dyDescent="0.2">
      <c r="A75" s="266"/>
      <c r="B75" s="266"/>
      <c r="C75" s="14" t="s">
        <v>170</v>
      </c>
      <c r="D75" s="266"/>
      <c r="E75" s="266"/>
      <c r="F75" s="266"/>
      <c r="G75" s="266"/>
      <c r="H75" s="266"/>
      <c r="I75" s="266"/>
      <c r="J75" s="266"/>
    </row>
    <row r="76" spans="1:10" ht="9.9499999999999993" customHeight="1" x14ac:dyDescent="0.2">
      <c r="A76" s="266"/>
      <c r="B76" s="266"/>
      <c r="C76" s="266"/>
      <c r="D76" s="266"/>
      <c r="E76" s="266"/>
      <c r="F76" s="266"/>
      <c r="G76" s="266"/>
      <c r="H76" s="266"/>
      <c r="I76" s="266"/>
      <c r="J76" s="266"/>
    </row>
    <row r="77" spans="1:10" ht="9.9499999999999993" customHeight="1" x14ac:dyDescent="0.2">
      <c r="A77" s="266"/>
      <c r="B77" s="266"/>
      <c r="C77" s="266"/>
      <c r="D77" s="266"/>
      <c r="E77" s="266"/>
      <c r="F77" s="266"/>
      <c r="G77" s="266"/>
      <c r="H77" s="266"/>
      <c r="I77" s="266"/>
      <c r="J77" s="266"/>
    </row>
    <row r="78" spans="1:10" ht="9.9499999999999993" customHeight="1" x14ac:dyDescent="0.2">
      <c r="A78" s="266"/>
      <c r="B78" s="266"/>
      <c r="C78" s="266"/>
      <c r="D78" s="266"/>
      <c r="E78" s="266"/>
      <c r="F78" s="266"/>
      <c r="G78" s="266"/>
      <c r="H78" s="266"/>
      <c r="I78" s="266"/>
      <c r="J78" s="266"/>
    </row>
    <row r="79" spans="1:10" x14ac:dyDescent="0.2">
      <c r="A79" s="50" t="s">
        <v>227</v>
      </c>
      <c r="B79" s="266"/>
      <c r="C79" s="266"/>
      <c r="D79" s="266"/>
      <c r="E79" s="266"/>
      <c r="F79" s="266"/>
      <c r="G79" s="266"/>
      <c r="H79" s="266"/>
      <c r="I79" s="266"/>
      <c r="J79" s="266"/>
    </row>
    <row r="80" spans="1:10" x14ac:dyDescent="0.2">
      <c r="A80" s="50"/>
      <c r="B80" s="266"/>
      <c r="C80" s="266"/>
      <c r="D80" s="266"/>
      <c r="E80" s="266"/>
      <c r="F80" s="266"/>
      <c r="G80" s="266"/>
      <c r="H80" s="266"/>
      <c r="I80" s="266"/>
      <c r="J80" s="266"/>
    </row>
    <row r="81" spans="1:10" ht="9.9499999999999993" customHeight="1" x14ac:dyDescent="0.2">
      <c r="A81" s="197"/>
      <c r="B81" s="49"/>
      <c r="C81" s="49"/>
      <c r="D81" s="49"/>
      <c r="E81" s="49"/>
      <c r="F81" s="49"/>
      <c r="G81" s="49"/>
      <c r="H81" s="45" t="s">
        <v>207</v>
      </c>
      <c r="I81" s="266"/>
      <c r="J81" s="266"/>
    </row>
    <row r="82" spans="1:10" x14ac:dyDescent="0.2">
      <c r="A82" s="49"/>
      <c r="B82" s="198" t="s">
        <v>78</v>
      </c>
      <c r="C82" s="45" t="s">
        <v>136</v>
      </c>
      <c r="D82" s="45" t="s">
        <v>118</v>
      </c>
      <c r="E82" s="45" t="s">
        <v>164</v>
      </c>
      <c r="F82" s="198"/>
      <c r="G82" s="49"/>
      <c r="H82" s="45" t="s">
        <v>165</v>
      </c>
      <c r="I82" s="49"/>
    </row>
    <row r="83" spans="1:10" x14ac:dyDescent="0.2">
      <c r="A83" s="49"/>
      <c r="B83" s="49"/>
      <c r="C83" s="199"/>
      <c r="D83" s="199"/>
      <c r="E83" s="199"/>
      <c r="F83" s="49"/>
      <c r="G83" s="49"/>
      <c r="H83" s="198"/>
      <c r="I83" s="49"/>
    </row>
    <row r="84" spans="1:10" x14ac:dyDescent="0.2">
      <c r="A84" s="199" t="s">
        <v>112</v>
      </c>
      <c r="B84" s="200" t="e">
        <f>$E$27</f>
        <v>#DIV/0!</v>
      </c>
      <c r="C84" s="192" t="e">
        <f>IF(E40="","",E40+$E$53)</f>
        <v>#VALUE!</v>
      </c>
      <c r="D84" s="192">
        <f>ROUND($E$61,2)</f>
        <v>0</v>
      </c>
      <c r="E84" s="192" t="e">
        <f>ROUND($E$69,2)</f>
        <v>#VALUE!</v>
      </c>
      <c r="F84" s="49"/>
      <c r="G84" s="49"/>
      <c r="H84" s="200" t="e">
        <f>SUM(B84:G84)</f>
        <v>#DIV/0!</v>
      </c>
      <c r="I84" s="49"/>
    </row>
    <row r="85" spans="1:10" x14ac:dyDescent="0.2">
      <c r="A85" s="199" t="s">
        <v>113</v>
      </c>
      <c r="B85" s="200" t="e">
        <f>$E$27</f>
        <v>#DIV/0!</v>
      </c>
      <c r="C85" s="192" t="e">
        <f>IF(E41="","",E41+$E$53)</f>
        <v>#VALUE!</v>
      </c>
      <c r="D85" s="192">
        <f>ROUND($E$61,2)</f>
        <v>0</v>
      </c>
      <c r="E85" s="192" t="e">
        <f>ROUND($E$69,2)</f>
        <v>#VALUE!</v>
      </c>
      <c r="F85" s="49"/>
      <c r="G85" s="49"/>
      <c r="H85" s="200" t="e">
        <f>SUM(B85:G85)</f>
        <v>#DIV/0!</v>
      </c>
      <c r="I85" s="49"/>
    </row>
    <row r="86" spans="1:10" x14ac:dyDescent="0.2">
      <c r="A86" s="199" t="s">
        <v>114</v>
      </c>
      <c r="B86" s="200" t="e">
        <f>$E$27</f>
        <v>#DIV/0!</v>
      </c>
      <c r="C86" s="192" t="e">
        <f>IF(E42="","",E42+$E$53)</f>
        <v>#VALUE!</v>
      </c>
      <c r="D86" s="192">
        <f>ROUND($E$61,2)</f>
        <v>0</v>
      </c>
      <c r="E86" s="192" t="e">
        <f>ROUND($E$69,2)</f>
        <v>#VALUE!</v>
      </c>
      <c r="F86" s="49"/>
      <c r="G86" s="49"/>
      <c r="H86" s="200" t="e">
        <f>SUM(B86:G86)</f>
        <v>#DIV/0!</v>
      </c>
      <c r="I86" s="49"/>
    </row>
    <row r="87" spans="1:10" x14ac:dyDescent="0.2">
      <c r="A87" s="199" t="s">
        <v>115</v>
      </c>
      <c r="B87" s="200" t="e">
        <f>$E$27</f>
        <v>#DIV/0!</v>
      </c>
      <c r="C87" s="192" t="e">
        <f>IF(E43="","",E43+$E$53)</f>
        <v>#VALUE!</v>
      </c>
      <c r="D87" s="192">
        <f>ROUND($E$61,2)</f>
        <v>0</v>
      </c>
      <c r="E87" s="192" t="e">
        <f>ROUND($E$69,2)</f>
        <v>#VALUE!</v>
      </c>
      <c r="F87" s="49"/>
      <c r="G87" s="49"/>
      <c r="H87" s="200" t="e">
        <f>SUM(B87:G87)</f>
        <v>#DIV/0!</v>
      </c>
      <c r="I87" s="49"/>
    </row>
    <row r="88" spans="1:10" x14ac:dyDescent="0.2">
      <c r="A88" s="199" t="s">
        <v>116</v>
      </c>
      <c r="B88" s="200" t="e">
        <f>$E$27</f>
        <v>#DIV/0!</v>
      </c>
      <c r="C88" s="192" t="e">
        <f>IF(E44="","",E44+$E$53)</f>
        <v>#VALUE!</v>
      </c>
      <c r="D88" s="192">
        <f>ROUND($E$61,2)</f>
        <v>0</v>
      </c>
      <c r="E88" s="192" t="e">
        <f>ROUND($E$69,2)</f>
        <v>#VALUE!</v>
      </c>
      <c r="F88" s="49"/>
      <c r="G88" s="49"/>
      <c r="H88" s="200" t="e">
        <f>SUM(B88:G88)</f>
        <v>#DIV/0!</v>
      </c>
      <c r="I88" s="49"/>
    </row>
    <row r="89" spans="1:10" x14ac:dyDescent="0.2">
      <c r="A89" s="199"/>
      <c r="B89" s="200"/>
      <c r="C89" s="192"/>
      <c r="D89" s="192"/>
      <c r="E89" s="192"/>
      <c r="F89" s="49"/>
      <c r="G89" s="49"/>
      <c r="H89" s="200"/>
      <c r="I89" s="49"/>
    </row>
    <row r="90" spans="1:10" x14ac:dyDescent="0.2">
      <c r="A90" s="199"/>
      <c r="B90" s="200"/>
      <c r="C90" s="192"/>
      <c r="D90" s="192"/>
      <c r="E90" s="192"/>
      <c r="F90" s="49"/>
      <c r="G90" s="49"/>
      <c r="H90" s="200"/>
      <c r="I90" s="49"/>
    </row>
    <row r="91" spans="1:10" x14ac:dyDescent="0.2">
      <c r="A91" s="199"/>
      <c r="B91" s="200"/>
      <c r="C91" s="192"/>
      <c r="D91" s="192"/>
      <c r="E91" s="192"/>
      <c r="F91" s="49"/>
      <c r="G91" s="49"/>
      <c r="H91" s="200"/>
      <c r="I91" s="49"/>
    </row>
    <row r="92" spans="1:10" x14ac:dyDescent="0.2">
      <c r="A92" s="50" t="s">
        <v>230</v>
      </c>
      <c r="B92" s="266"/>
      <c r="C92" s="266"/>
      <c r="D92" s="266"/>
      <c r="E92" s="266"/>
      <c r="F92" s="266"/>
      <c r="G92" s="266"/>
      <c r="H92" s="266"/>
      <c r="I92" s="266"/>
      <c r="J92" s="266"/>
    </row>
    <row r="93" spans="1:10" x14ac:dyDescent="0.2">
      <c r="A93" s="266"/>
      <c r="B93" s="266"/>
      <c r="C93" s="266"/>
      <c r="D93" s="266"/>
      <c r="E93" s="266"/>
      <c r="F93" s="266"/>
      <c r="G93" s="266"/>
      <c r="H93" s="266"/>
      <c r="I93" s="266"/>
      <c r="J93" s="266"/>
    </row>
    <row r="94" spans="1:10" ht="12.75" thickBot="1" x14ac:dyDescent="0.25">
      <c r="A94" s="49"/>
      <c r="B94" s="199" t="s">
        <v>207</v>
      </c>
      <c r="C94" s="45" t="s">
        <v>167</v>
      </c>
      <c r="D94" s="45" t="s">
        <v>168</v>
      </c>
      <c r="E94" s="266"/>
      <c r="F94" s="266"/>
      <c r="G94" s="266"/>
      <c r="H94" s="266"/>
      <c r="I94" s="266"/>
      <c r="J94" s="266"/>
    </row>
    <row r="95" spans="1:10" ht="15.75" thickBot="1" x14ac:dyDescent="0.3">
      <c r="A95" s="266"/>
      <c r="B95" s="199" t="s">
        <v>165</v>
      </c>
      <c r="C95" s="202" t="s">
        <v>219</v>
      </c>
      <c r="D95" s="45" t="s">
        <v>169</v>
      </c>
      <c r="E95" s="433" t="s">
        <v>218</v>
      </c>
      <c r="F95" s="434"/>
      <c r="G95" s="434"/>
      <c r="H95" s="435"/>
      <c r="I95" s="266"/>
      <c r="J95" s="266"/>
    </row>
    <row r="96" spans="1:10" x14ac:dyDescent="0.2">
      <c r="A96" s="266"/>
      <c r="B96" s="199"/>
      <c r="C96" s="202"/>
      <c r="D96" s="45" t="s">
        <v>165</v>
      </c>
      <c r="E96" s="318" t="s">
        <v>217</v>
      </c>
      <c r="F96" s="49"/>
      <c r="G96" s="49"/>
      <c r="H96" s="318" t="s">
        <v>216</v>
      </c>
      <c r="I96" s="266"/>
      <c r="J96" s="266"/>
    </row>
    <row r="97" spans="1:10" x14ac:dyDescent="0.2">
      <c r="A97" s="266"/>
      <c r="B97" s="203"/>
      <c r="C97" s="266"/>
      <c r="D97" s="14"/>
      <c r="E97" s="317"/>
      <c r="F97" s="49"/>
      <c r="G97" s="49"/>
      <c r="H97" s="317"/>
      <c r="I97" s="266"/>
      <c r="J97" s="266"/>
    </row>
    <row r="98" spans="1:10" x14ac:dyDescent="0.2">
      <c r="A98" s="199" t="s">
        <v>112</v>
      </c>
      <c r="B98" s="204" t="e">
        <f>H84</f>
        <v>#DIV/0!</v>
      </c>
      <c r="C98" s="320" t="e">
        <f>ROUND((B84*0.25)+(C84*0.25),2)</f>
        <v>#DIV/0!</v>
      </c>
      <c r="D98" s="201" t="e">
        <f>B98-C98</f>
        <v>#DIV/0!</v>
      </c>
      <c r="E98" s="53" t="e">
        <f>B84*0.75</f>
        <v>#DIV/0!</v>
      </c>
      <c r="F98" s="49"/>
      <c r="G98" s="49"/>
      <c r="H98" s="53" t="e">
        <f>C84*0.75</f>
        <v>#VALUE!</v>
      </c>
      <c r="I98" s="266"/>
      <c r="J98" s="266"/>
    </row>
    <row r="99" spans="1:10" x14ac:dyDescent="0.2">
      <c r="A99" s="199" t="s">
        <v>113</v>
      </c>
      <c r="B99" s="204" t="e">
        <f>H85</f>
        <v>#DIV/0!</v>
      </c>
      <c r="C99" s="320" t="e">
        <f>ROUND((B85*0.25)+(C85*0.25),2)</f>
        <v>#DIV/0!</v>
      </c>
      <c r="D99" s="201" t="e">
        <f>B99-C99</f>
        <v>#DIV/0!</v>
      </c>
      <c r="E99" s="53" t="e">
        <f>B85*0.75</f>
        <v>#DIV/0!</v>
      </c>
      <c r="F99" s="49"/>
      <c r="G99" s="49"/>
      <c r="H99" s="53" t="e">
        <f>C85*0.75</f>
        <v>#VALUE!</v>
      </c>
      <c r="I99" s="266"/>
      <c r="J99" s="266"/>
    </row>
    <row r="100" spans="1:10" x14ac:dyDescent="0.2">
      <c r="A100" s="199" t="s">
        <v>114</v>
      </c>
      <c r="B100" s="204" t="e">
        <f>H86</f>
        <v>#DIV/0!</v>
      </c>
      <c r="C100" s="320" t="e">
        <f>ROUND((B86*0.25)+(C86*0.25),2)</f>
        <v>#DIV/0!</v>
      </c>
      <c r="D100" s="201" t="e">
        <f>B100-C100</f>
        <v>#DIV/0!</v>
      </c>
      <c r="E100" s="53" t="e">
        <f>B86*0.75</f>
        <v>#DIV/0!</v>
      </c>
      <c r="F100" s="49"/>
      <c r="G100" s="49"/>
      <c r="H100" s="53" t="e">
        <f>C86*0.75</f>
        <v>#VALUE!</v>
      </c>
      <c r="I100" s="266"/>
      <c r="J100" s="266"/>
    </row>
    <row r="101" spans="1:10" x14ac:dyDescent="0.2">
      <c r="A101" s="199" t="s">
        <v>115</v>
      </c>
      <c r="B101" s="204" t="e">
        <f>H87</f>
        <v>#DIV/0!</v>
      </c>
      <c r="C101" s="320" t="e">
        <f>ROUND((B87*0.25)+(C87*0.25),2)</f>
        <v>#DIV/0!</v>
      </c>
      <c r="D101" s="201" t="e">
        <f>B101-C101</f>
        <v>#DIV/0!</v>
      </c>
      <c r="E101" s="53" t="e">
        <f>B87*0.75</f>
        <v>#DIV/0!</v>
      </c>
      <c r="F101" s="49"/>
      <c r="G101" s="49"/>
      <c r="H101" s="53" t="e">
        <f>C87*0.75</f>
        <v>#VALUE!</v>
      </c>
      <c r="I101" s="266"/>
      <c r="J101" s="266"/>
    </row>
    <row r="102" spans="1:10" x14ac:dyDescent="0.2">
      <c r="A102" s="199" t="s">
        <v>116</v>
      </c>
      <c r="B102" s="204" t="e">
        <f>H88</f>
        <v>#DIV/0!</v>
      </c>
      <c r="C102" s="320" t="e">
        <f>ROUND((B88*0.25)+(C88*0.25),2)</f>
        <v>#DIV/0!</v>
      </c>
      <c r="D102" s="201" t="e">
        <f>B102-C102</f>
        <v>#DIV/0!</v>
      </c>
      <c r="E102" s="53" t="e">
        <f>B88*0.75</f>
        <v>#DIV/0!</v>
      </c>
      <c r="F102" s="49"/>
      <c r="G102" s="49"/>
      <c r="H102" s="53" t="e">
        <f>C88*0.75</f>
        <v>#VALUE!</v>
      </c>
      <c r="I102" s="266"/>
      <c r="J102" s="266"/>
    </row>
    <row r="103" spans="1:10" x14ac:dyDescent="0.2">
      <c r="A103" s="266"/>
      <c r="B103" s="266"/>
      <c r="C103" s="266"/>
      <c r="D103" s="14"/>
      <c r="E103" s="266"/>
      <c r="F103" s="266"/>
      <c r="G103" s="266"/>
      <c r="H103" s="266"/>
      <c r="I103" s="266"/>
      <c r="J103" s="266"/>
    </row>
    <row r="104" spans="1:10" x14ac:dyDescent="0.2">
      <c r="A104" s="266"/>
      <c r="B104" s="266"/>
      <c r="C104" s="266"/>
      <c r="D104" s="14"/>
      <c r="E104" s="266"/>
      <c r="F104" s="266"/>
      <c r="G104" s="266"/>
      <c r="H104" s="266"/>
      <c r="I104" s="266"/>
      <c r="J104" s="266"/>
    </row>
    <row r="105" spans="1:10" x14ac:dyDescent="0.2">
      <c r="A105" s="266"/>
      <c r="B105" s="266"/>
      <c r="C105" s="266"/>
      <c r="D105" s="266"/>
      <c r="E105" s="266"/>
      <c r="F105" s="266"/>
      <c r="G105" s="266"/>
      <c r="H105" s="266"/>
      <c r="I105" s="266"/>
      <c r="J105" s="266"/>
    </row>
    <row r="106" spans="1:10" x14ac:dyDescent="0.2">
      <c r="A106" s="266"/>
      <c r="B106" s="266"/>
      <c r="C106" s="266"/>
      <c r="D106" s="266"/>
      <c r="E106" s="266"/>
      <c r="F106" s="266"/>
      <c r="G106" s="266"/>
      <c r="H106" s="266"/>
      <c r="I106" s="266"/>
      <c r="J106" s="266"/>
    </row>
    <row r="107" spans="1:10" x14ac:dyDescent="0.2">
      <c r="A107" s="266"/>
      <c r="B107" s="266"/>
      <c r="C107" s="266"/>
      <c r="D107" s="266"/>
      <c r="E107" s="266"/>
      <c r="F107" s="266"/>
      <c r="G107" s="266"/>
      <c r="H107" s="266"/>
      <c r="I107" s="266"/>
      <c r="J107" s="266"/>
    </row>
    <row r="108" spans="1:10" x14ac:dyDescent="0.2">
      <c r="A108" s="266"/>
      <c r="B108" s="266"/>
      <c r="C108" s="266"/>
      <c r="D108" s="266"/>
      <c r="E108" s="266"/>
      <c r="F108" s="266"/>
      <c r="G108" s="266"/>
      <c r="H108" s="266"/>
      <c r="I108" s="266"/>
      <c r="J108" s="266"/>
    </row>
    <row r="109" spans="1:10" x14ac:dyDescent="0.2">
      <c r="A109" s="266"/>
      <c r="B109" s="266"/>
      <c r="C109" s="266"/>
      <c r="D109" s="266"/>
      <c r="E109" s="266"/>
      <c r="F109" s="266"/>
      <c r="G109" s="266"/>
      <c r="H109" s="266"/>
      <c r="I109" s="266"/>
      <c r="J109" s="266"/>
    </row>
    <row r="110" spans="1:10" x14ac:dyDescent="0.2">
      <c r="A110" s="266"/>
      <c r="B110" s="266"/>
      <c r="C110" s="266"/>
      <c r="D110" s="266"/>
      <c r="E110" s="266"/>
      <c r="F110" s="266"/>
      <c r="G110" s="266"/>
      <c r="H110" s="266"/>
      <c r="I110" s="266"/>
      <c r="J110" s="266"/>
    </row>
    <row r="111" spans="1:10" x14ac:dyDescent="0.2">
      <c r="A111" s="266"/>
      <c r="B111" s="266"/>
      <c r="C111" s="266"/>
      <c r="D111" s="266"/>
      <c r="E111" s="266"/>
      <c r="F111" s="266"/>
      <c r="G111" s="266"/>
      <c r="H111" s="266"/>
      <c r="I111" s="266"/>
      <c r="J111" s="266"/>
    </row>
    <row r="112" spans="1:10" x14ac:dyDescent="0.2">
      <c r="A112" s="266"/>
      <c r="B112" s="266"/>
      <c r="C112" s="266"/>
      <c r="D112" s="266"/>
      <c r="E112" s="266"/>
      <c r="F112" s="266"/>
      <c r="G112" s="266"/>
      <c r="H112" s="266"/>
      <c r="I112" s="266"/>
      <c r="J112" s="266"/>
    </row>
    <row r="113" spans="1:10" x14ac:dyDescent="0.2">
      <c r="A113" s="266"/>
      <c r="B113" s="266"/>
      <c r="C113" s="266"/>
      <c r="D113" s="266"/>
      <c r="E113" s="266"/>
      <c r="F113" s="266"/>
      <c r="G113" s="266"/>
      <c r="H113" s="266"/>
      <c r="I113" s="266"/>
      <c r="J113" s="266"/>
    </row>
    <row r="114" spans="1:10" x14ac:dyDescent="0.2">
      <c r="A114" s="266"/>
      <c r="B114" s="266"/>
      <c r="C114" s="266"/>
      <c r="D114" s="266"/>
      <c r="E114" s="266"/>
      <c r="F114" s="266"/>
      <c r="G114" s="266"/>
      <c r="H114" s="266"/>
      <c r="I114" s="266"/>
      <c r="J114" s="266"/>
    </row>
    <row r="115" spans="1:10" x14ac:dyDescent="0.2">
      <c r="A115" s="266"/>
      <c r="B115" s="266"/>
      <c r="C115" s="266"/>
      <c r="D115" s="266"/>
      <c r="E115" s="266"/>
      <c r="F115" s="266"/>
      <c r="G115" s="266"/>
      <c r="H115" s="266"/>
      <c r="I115" s="266"/>
      <c r="J115" s="266"/>
    </row>
    <row r="116" spans="1:10" x14ac:dyDescent="0.2">
      <c r="A116" s="266"/>
      <c r="B116" s="266"/>
      <c r="C116" s="266"/>
      <c r="D116" s="266"/>
      <c r="E116" s="266"/>
      <c r="F116" s="266"/>
      <c r="G116" s="266"/>
      <c r="H116" s="266"/>
      <c r="I116" s="266"/>
      <c r="J116" s="266"/>
    </row>
    <row r="117" spans="1:10" x14ac:dyDescent="0.2">
      <c r="A117" s="266"/>
      <c r="B117" s="266"/>
      <c r="C117" s="266"/>
      <c r="D117" s="266"/>
      <c r="E117" s="266"/>
      <c r="F117" s="266"/>
      <c r="G117" s="266"/>
      <c r="H117" s="266"/>
      <c r="I117" s="266"/>
      <c r="J117" s="266"/>
    </row>
    <row r="118" spans="1:10" x14ac:dyDescent="0.2">
      <c r="A118" s="266"/>
      <c r="B118" s="266"/>
      <c r="C118" s="266"/>
      <c r="D118" s="266"/>
      <c r="E118" s="266"/>
      <c r="F118" s="266"/>
      <c r="G118" s="266"/>
      <c r="H118" s="266"/>
      <c r="I118" s="266"/>
      <c r="J118" s="266"/>
    </row>
    <row r="119" spans="1:10" x14ac:dyDescent="0.2">
      <c r="A119" s="266"/>
      <c r="B119" s="266"/>
      <c r="C119" s="266"/>
      <c r="D119" s="266"/>
      <c r="E119" s="266"/>
      <c r="F119" s="266"/>
      <c r="G119" s="266"/>
      <c r="H119" s="266"/>
      <c r="I119" s="266"/>
      <c r="J119" s="266"/>
    </row>
    <row r="120" spans="1:10" x14ac:dyDescent="0.2">
      <c r="A120" s="266"/>
      <c r="B120" s="266"/>
      <c r="C120" s="266"/>
      <c r="D120" s="266"/>
      <c r="E120" s="266"/>
      <c r="F120" s="266"/>
      <c r="G120" s="266"/>
      <c r="H120" s="266"/>
      <c r="I120" s="266"/>
      <c r="J120" s="266"/>
    </row>
    <row r="121" spans="1:10" x14ac:dyDescent="0.2">
      <c r="A121" s="266"/>
      <c r="B121" s="266"/>
      <c r="C121" s="266"/>
      <c r="D121" s="266"/>
      <c r="E121" s="266"/>
      <c r="F121" s="266"/>
      <c r="G121" s="266"/>
      <c r="H121" s="266"/>
      <c r="I121" s="266"/>
      <c r="J121" s="266"/>
    </row>
    <row r="122" spans="1:10" x14ac:dyDescent="0.2">
      <c r="A122" s="266"/>
      <c r="B122" s="266"/>
      <c r="C122" s="266"/>
      <c r="D122" s="266"/>
      <c r="E122" s="266"/>
      <c r="F122" s="266"/>
      <c r="G122" s="266"/>
      <c r="H122" s="266"/>
      <c r="I122" s="266"/>
      <c r="J122" s="266"/>
    </row>
    <row r="123" spans="1:10" x14ac:dyDescent="0.2">
      <c r="A123" s="266"/>
      <c r="B123" s="266"/>
      <c r="C123" s="266"/>
      <c r="D123" s="266"/>
      <c r="E123" s="266"/>
      <c r="F123" s="266"/>
      <c r="G123" s="266"/>
      <c r="H123" s="266"/>
      <c r="I123" s="266"/>
      <c r="J123" s="266"/>
    </row>
    <row r="124" spans="1:10" x14ac:dyDescent="0.2">
      <c r="A124" s="266"/>
      <c r="B124" s="266"/>
      <c r="C124" s="266"/>
      <c r="D124" s="266"/>
      <c r="E124" s="266"/>
      <c r="F124" s="266"/>
      <c r="G124" s="266"/>
      <c r="H124" s="266"/>
      <c r="I124" s="266"/>
      <c r="J124" s="266"/>
    </row>
    <row r="125" spans="1:10" x14ac:dyDescent="0.2">
      <c r="A125" s="266"/>
      <c r="B125" s="266"/>
      <c r="C125" s="266"/>
      <c r="D125" s="14"/>
      <c r="E125" s="266"/>
      <c r="F125" s="266"/>
      <c r="G125" s="266"/>
      <c r="H125" s="266"/>
      <c r="I125" s="266"/>
      <c r="J125" s="266"/>
    </row>
    <row r="126" spans="1:10" x14ac:dyDescent="0.2">
      <c r="A126" s="266"/>
      <c r="B126" s="266"/>
      <c r="C126" s="266"/>
      <c r="D126" s="266"/>
      <c r="E126" s="266"/>
      <c r="F126" s="266"/>
      <c r="G126" s="266"/>
      <c r="H126" s="266"/>
      <c r="I126" s="266"/>
      <c r="J126" s="266"/>
    </row>
    <row r="128" spans="1:10" x14ac:dyDescent="0.2">
      <c r="C128" s="14" t="s">
        <v>176</v>
      </c>
    </row>
  </sheetData>
  <sheetProtection algorithmName="SHA-512" hashValue="3JYCY70eOwgoC85FK7beBmOSXNrRRdVtXiaJ4R5RituS4tcwGX25mTDS1RygY2yOU9zTSppKeEZmq5pw7jGC7Q==" saltValue="4/Jg1bzfe4Vp3SHonlCOlg==" spinCount="100000" sheet="1" objects="1" scenarios="1"/>
  <mergeCells count="2">
    <mergeCell ref="C2:H2"/>
    <mergeCell ref="E95:H95"/>
  </mergeCells>
  <phoneticPr fontId="0" type="noConversion"/>
  <pageMargins left="1.25" right="0.39" top="0.45" bottom="0.28999999999999998" header="0.16" footer="0.38"/>
  <pageSetup paperSize="9" orientation="portrait" r:id="rId1"/>
  <headerFooter alignWithMargins="0">
    <oddHeader>&amp;C&amp;A</oddHead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Antrags-Deckblatt</vt:lpstr>
      <vt:lpstr>Kalkulierte Auslastung</vt:lpstr>
      <vt:lpstr>Personalbogen</vt:lpstr>
      <vt:lpstr>Kostenkalkulation</vt:lpstr>
      <vt:lpstr>Entgeltberechnung</vt:lpstr>
      <vt:lpstr>'Antrags-Deckblatt'!Druckbereich</vt:lpstr>
      <vt:lpstr>Entgeltberechnung!Druckbereich</vt:lpstr>
      <vt:lpstr>'Kalkulierte Auslastung'!Druckbereich</vt:lpstr>
      <vt:lpstr>Personalbogen!Druckbereich</vt:lpstr>
    </vt:vector>
  </TitlesOfParts>
  <Company>Senator für AFGJS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Vereinbarung von Entgelten SGBXII/BSHG</dc:title>
  <dc:subject>Berechnung von Kosten Preisen nach Hilfeempfängergruppen</dc:subject>
  <dc:creator>Georg Xaver Wutz</dc:creator>
  <cp:lastModifiedBy>luehr.nils</cp:lastModifiedBy>
  <cp:lastPrinted>2014-09-12T06:49:17Z</cp:lastPrinted>
  <dcterms:created xsi:type="dcterms:W3CDTF">2005-09-09T08:43:14Z</dcterms:created>
  <dcterms:modified xsi:type="dcterms:W3CDTF">2020-06-16T15:04:14Z</dcterms:modified>
</cp:coreProperties>
</file>