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nnifer.Snoek\Desktop\"/>
    </mc:Choice>
  </mc:AlternateContent>
  <bookViews>
    <workbookView xWindow="0" yWindow="0" windowWidth="25200" windowHeight="11550"/>
  </bookViews>
  <sheets>
    <sheet name="Tabelle1" sheetId="1" r:id="rId1"/>
  </sheets>
  <calcPr calcId="162913"/>
</workbook>
</file>

<file path=xl/calcChain.xml><?xml version="1.0" encoding="utf-8"?>
<calcChain xmlns="http://schemas.openxmlformats.org/spreadsheetml/2006/main">
  <c r="H10" i="1" l="1"/>
  <c r="I7" i="1"/>
  <c r="J7" i="1" s="1"/>
  <c r="F14" i="1"/>
  <c r="F13" i="1"/>
  <c r="C14" i="1"/>
  <c r="C13" i="1"/>
  <c r="H16" i="1" l="1"/>
  <c r="J2" i="1"/>
  <c r="E7" i="1" l="1"/>
  <c r="E18" i="1" s="1"/>
  <c r="F7" i="1"/>
  <c r="F18" i="1" s="1"/>
  <c r="C7" i="1"/>
  <c r="D7" i="1"/>
  <c r="D18" i="1" s="1"/>
  <c r="C9" i="1" l="1"/>
  <c r="C18" i="1"/>
  <c r="F9" i="1"/>
  <c r="D9" i="1"/>
  <c r="H17" i="1"/>
  <c r="H19" i="1" s="1"/>
  <c r="K3" i="1" s="1"/>
  <c r="K10" i="1" s="1"/>
  <c r="D13" i="1"/>
  <c r="I10" i="1"/>
  <c r="J10" i="1" s="1"/>
  <c r="I6" i="1"/>
  <c r="J6" i="1" s="1"/>
  <c r="I5" i="1"/>
  <c r="J5" i="1" s="1"/>
  <c r="K5" i="1" l="1"/>
  <c r="K7" i="1"/>
  <c r="F23" i="1"/>
  <c r="F27" i="1" s="1"/>
  <c r="E13" i="1"/>
  <c r="D14" i="1"/>
  <c r="K6" i="1"/>
  <c r="E14" i="1"/>
  <c r="C23" i="1" l="1"/>
  <c r="C27" i="1" s="1"/>
  <c r="E9" i="1"/>
  <c r="D23" i="1"/>
  <c r="D27" i="1" s="1"/>
  <c r="E23" i="1" l="1"/>
  <c r="E27" i="1" s="1"/>
</calcChain>
</file>

<file path=xl/sharedStrings.xml><?xml version="1.0" encoding="utf-8"?>
<sst xmlns="http://schemas.openxmlformats.org/spreadsheetml/2006/main" count="42" uniqueCount="39">
  <si>
    <t>Std/Woche</t>
  </si>
  <si>
    <t>eff. ArbStd/Jahr</t>
  </si>
  <si>
    <t>Indikatoren</t>
  </si>
  <si>
    <t>pro Jahr</t>
  </si>
  <si>
    <t>pro Mon.</t>
  </si>
  <si>
    <t>pro Woche</t>
  </si>
  <si>
    <t>pro Std.effektiv</t>
  </si>
  <si>
    <t>Erzieher</t>
  </si>
  <si>
    <t xml:space="preserve"> </t>
  </si>
  <si>
    <t>Arbeitstage/Jahr</t>
  </si>
  <si>
    <t>Wochenarbeitszeit/Std.</t>
  </si>
  <si>
    <t xml:space="preserve">1 zu        </t>
  </si>
  <si>
    <t>Arbeitstage/Woche</t>
  </si>
  <si>
    <t>Arbeitszeit/Arbeitstag</t>
  </si>
  <si>
    <t>Arbeitsstd/Jahr/nominell</t>
  </si>
  <si>
    <t>Aufteilung in direkte und indirekte LZ:</t>
  </si>
  <si>
    <t xml:space="preserve">Ausfallzeit </t>
  </si>
  <si>
    <t>80 v.H. direkt</t>
  </si>
  <si>
    <t>Arbeitsstd/Jahr/effektiv</t>
  </si>
  <si>
    <t>Auslastung</t>
  </si>
  <si>
    <r>
      <t>Woch/Mon</t>
    </r>
    <r>
      <rPr>
        <sz val="10"/>
        <color indexed="10"/>
        <rFont val="Arial"/>
        <family val="2"/>
      </rPr>
      <t xml:space="preserve"> </t>
    </r>
  </si>
  <si>
    <t xml:space="preserve">Umrechnung in Stellenanteile </t>
  </si>
  <si>
    <t>Gesamtkosten</t>
  </si>
  <si>
    <t>Kosten d. Betreuungspersonals</t>
  </si>
  <si>
    <t>Kosten d. Leitung/Koordination</t>
  </si>
  <si>
    <t>Entgelt</t>
  </si>
  <si>
    <t>Monatspauschale</t>
  </si>
  <si>
    <t>Overhead- und Sachkostenpauschale</t>
  </si>
  <si>
    <t>Leistungszeit (Std./Woche)</t>
  </si>
  <si>
    <t>Betreuungsschlüssel (brutto) inkl. Ausfallz.</t>
  </si>
  <si>
    <t>Fallgruppe I</t>
  </si>
  <si>
    <t>Fallgruppe II</t>
  </si>
  <si>
    <t>Fallgruppe III</t>
  </si>
  <si>
    <t>20 v.H. indirekt</t>
  </si>
  <si>
    <t xml:space="preserve">Fallübergreifende </t>
  </si>
  <si>
    <t>Besonderheit</t>
  </si>
  <si>
    <t>Sozialpäd. /Behindertenpäd.</t>
  </si>
  <si>
    <t>Andere</t>
  </si>
  <si>
    <t>Mischung 70 : 20 :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</si>
</sst>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8" formatCode="#,##0.00\ &quot;€&quot;;[Red]\-#,##0.00\ &quot;€&quot;"/>
    <numFmt numFmtId="164" formatCode="_-* #,##0.00\ _€_-;\-* #,##0.00\ _€_-;_-* &quot;-&quot;??\ _€_-;_-@_-"/>
    <numFmt numFmtId="165" formatCode="0.0"/>
    <numFmt numFmtId="166" formatCode="#,##0.00\ &quot;€&quot;"/>
    <numFmt numFmtId="167" formatCode="#,##0.00000\ &quot;€&quot;"/>
    <numFmt numFmtId="168" formatCode="0.0%"/>
    <numFmt numFmtId="169" formatCode="0.0000"/>
    <numFmt numFmtId="170" formatCode="#,##0.0"/>
    <numFmt numFmtId="171" formatCode="0.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u val="double"/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3" fillId="0" borderId="8" xfId="0" applyFont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166" fontId="3" fillId="0" borderId="0" xfId="0" applyNumberFormat="1" applyFont="1" applyFill="1" applyBorder="1"/>
    <xf numFmtId="0" fontId="3" fillId="0" borderId="0" xfId="0" applyFont="1" applyFill="1" applyBorder="1"/>
    <xf numFmtId="0" fontId="3" fillId="0" borderId="3" xfId="1" applyNumberFormat="1" applyFont="1" applyFill="1" applyBorder="1"/>
    <xf numFmtId="0" fontId="3" fillId="0" borderId="0" xfId="0" applyNumberFormat="1" applyFont="1" applyFill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165" fontId="3" fillId="0" borderId="9" xfId="2" applyNumberFormat="1" applyFont="1" applyFill="1" applyBorder="1"/>
    <xf numFmtId="166" fontId="3" fillId="0" borderId="9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166" fontId="3" fillId="0" borderId="4" xfId="0" applyNumberFormat="1" applyFont="1" applyFill="1" applyBorder="1"/>
    <xf numFmtId="166" fontId="3" fillId="0" borderId="4" xfId="0" applyNumberFormat="1" applyFont="1" applyFill="1" applyBorder="1" applyAlignment="1">
      <alignment horizontal="center"/>
    </xf>
    <xf numFmtId="166" fontId="3" fillId="0" borderId="1" xfId="0" applyNumberFormat="1" applyFont="1" applyFill="1" applyBorder="1"/>
    <xf numFmtId="166" fontId="3" fillId="0" borderId="1" xfId="0" applyNumberFormat="1" applyFont="1" applyFill="1" applyBorder="1" applyAlignment="1">
      <alignment horizontal="center"/>
    </xf>
    <xf numFmtId="166" fontId="3" fillId="0" borderId="6" xfId="0" applyNumberFormat="1" applyFont="1" applyFill="1" applyBorder="1"/>
    <xf numFmtId="166" fontId="3" fillId="0" borderId="8" xfId="0" applyNumberFormat="1" applyFont="1" applyFill="1" applyBorder="1" applyAlignment="1">
      <alignment horizontal="center"/>
    </xf>
    <xf numFmtId="166" fontId="3" fillId="0" borderId="7" xfId="0" applyNumberFormat="1" applyFont="1" applyFill="1" applyBorder="1"/>
    <xf numFmtId="9" fontId="6" fillId="0" borderId="7" xfId="2" applyFont="1" applyBorder="1" applyAlignment="1">
      <alignment horizontal="center"/>
    </xf>
    <xf numFmtId="9" fontId="6" fillId="0" borderId="8" xfId="2" applyFont="1" applyBorder="1" applyAlignment="1">
      <alignment horizontal="center"/>
    </xf>
    <xf numFmtId="168" fontId="3" fillId="0" borderId="0" xfId="2" applyNumberFormat="1" applyFont="1" applyFill="1" applyBorder="1"/>
    <xf numFmtId="0" fontId="7" fillId="0" borderId="0" xfId="0" applyFont="1"/>
    <xf numFmtId="0" fontId="7" fillId="0" borderId="7" xfId="0" applyFont="1" applyFill="1" applyBorder="1"/>
    <xf numFmtId="0" fontId="7" fillId="0" borderId="7" xfId="0" applyFont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NumberFormat="1" applyFont="1" applyFill="1" applyBorder="1" applyAlignment="1">
      <alignment horizontal="left"/>
    </xf>
    <xf numFmtId="166" fontId="7" fillId="0" borderId="0" xfId="0" applyNumberFormat="1" applyFont="1" applyFill="1" applyBorder="1"/>
    <xf numFmtId="2" fontId="7" fillId="0" borderId="9" xfId="0" applyNumberFormat="1" applyFont="1" applyBorder="1" applyAlignment="1">
      <alignment horizontal="center"/>
    </xf>
    <xf numFmtId="0" fontId="7" fillId="0" borderId="0" xfId="0" applyFont="1" applyFill="1" applyBorder="1"/>
    <xf numFmtId="2" fontId="7" fillId="0" borderId="5" xfId="0" applyNumberFormat="1" applyFont="1" applyBorder="1" applyAlignment="1">
      <alignment horizontal="center"/>
    </xf>
    <xf numFmtId="2" fontId="7" fillId="0" borderId="0" xfId="0" applyNumberFormat="1" applyFont="1" applyFill="1" applyBorder="1"/>
    <xf numFmtId="0" fontId="7" fillId="0" borderId="9" xfId="0" applyNumberFormat="1" applyFont="1" applyFill="1" applyBorder="1"/>
    <xf numFmtId="167" fontId="7" fillId="0" borderId="0" xfId="0" applyNumberFormat="1" applyFont="1" applyFill="1" applyBorder="1"/>
    <xf numFmtId="166" fontId="7" fillId="0" borderId="9" xfId="0" applyNumberFormat="1" applyFont="1" applyBorder="1" applyAlignment="1">
      <alignment horizontal="center"/>
    </xf>
    <xf numFmtId="168" fontId="7" fillId="0" borderId="0" xfId="0" applyNumberFormat="1" applyFont="1" applyFill="1" applyBorder="1"/>
    <xf numFmtId="166" fontId="7" fillId="0" borderId="10" xfId="0" applyNumberFormat="1" applyFont="1" applyBorder="1" applyAlignment="1">
      <alignment horizontal="center"/>
    </xf>
    <xf numFmtId="0" fontId="7" fillId="0" borderId="0" xfId="0" applyFont="1" applyBorder="1"/>
    <xf numFmtId="170" fontId="7" fillId="0" borderId="0" xfId="0" applyNumberFormat="1" applyFont="1" applyBorder="1"/>
    <xf numFmtId="166" fontId="3" fillId="0" borderId="6" xfId="0" applyNumberFormat="1" applyFont="1" applyFill="1" applyBorder="1" applyAlignment="1">
      <alignment horizontal="center"/>
    </xf>
    <xf numFmtId="166" fontId="8" fillId="0" borderId="9" xfId="0" applyNumberFormat="1" applyFont="1" applyBorder="1" applyAlignment="1">
      <alignment horizontal="center"/>
    </xf>
    <xf numFmtId="8" fontId="7" fillId="0" borderId="0" xfId="0" applyNumberFormat="1" applyFont="1" applyFill="1" applyBorder="1"/>
    <xf numFmtId="0" fontId="7" fillId="0" borderId="0" xfId="0" applyFont="1" applyAlignment="1">
      <alignment horizontal="right"/>
    </xf>
    <xf numFmtId="166" fontId="2" fillId="0" borderId="5" xfId="0" applyNumberFormat="1" applyFont="1" applyBorder="1" applyAlignment="1">
      <alignment horizontal="center"/>
    </xf>
    <xf numFmtId="166" fontId="8" fillId="0" borderId="5" xfId="0" applyNumberFormat="1" applyFont="1" applyBorder="1" applyAlignment="1">
      <alignment horizontal="center"/>
    </xf>
    <xf numFmtId="171" fontId="7" fillId="0" borderId="0" xfId="0" applyNumberFormat="1" applyFont="1" applyFill="1" applyBorder="1"/>
    <xf numFmtId="0" fontId="10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166" fontId="7" fillId="0" borderId="5" xfId="0" applyNumberFormat="1" applyFont="1" applyBorder="1" applyAlignment="1">
      <alignment horizontal="center"/>
    </xf>
    <xf numFmtId="166" fontId="7" fillId="0" borderId="11" xfId="0" applyNumberFormat="1" applyFont="1" applyBorder="1" applyAlignment="1">
      <alignment horizontal="center"/>
    </xf>
    <xf numFmtId="169" fontId="7" fillId="0" borderId="0" xfId="0" applyNumberFormat="1" applyFont="1" applyFill="1" applyBorder="1"/>
    <xf numFmtId="0" fontId="7" fillId="0" borderId="13" xfId="0" applyFont="1" applyBorder="1"/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3" fillId="0" borderId="16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7" fillId="0" borderId="18" xfId="0" applyFont="1" applyBorder="1"/>
    <xf numFmtId="0" fontId="7" fillId="0" borderId="21" xfId="0" applyFont="1" applyBorder="1"/>
    <xf numFmtId="0" fontId="7" fillId="0" borderId="22" xfId="0" applyFont="1" applyFill="1" applyBorder="1"/>
    <xf numFmtId="0" fontId="4" fillId="0" borderId="21" xfId="0" applyFont="1" applyBorder="1"/>
    <xf numFmtId="0" fontId="7" fillId="0" borderId="23" xfId="0" applyFont="1" applyBorder="1"/>
    <xf numFmtId="0" fontId="7" fillId="0" borderId="26" xfId="0" applyFont="1" applyBorder="1"/>
    <xf numFmtId="0" fontId="3" fillId="0" borderId="27" xfId="0" applyFont="1" applyFill="1" applyBorder="1"/>
    <xf numFmtId="165" fontId="7" fillId="0" borderId="19" xfId="0" applyNumberFormat="1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166" fontId="7" fillId="0" borderId="19" xfId="0" applyNumberFormat="1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166" fontId="7" fillId="0" borderId="28" xfId="0" applyNumberFormat="1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10" fillId="0" borderId="26" xfId="0" applyFont="1" applyBorder="1"/>
    <xf numFmtId="2" fontId="3" fillId="0" borderId="9" xfId="0" applyNumberFormat="1" applyFont="1" applyBorder="1" applyAlignment="1">
      <alignment horizontal="center"/>
    </xf>
    <xf numFmtId="167" fontId="3" fillId="0" borderId="0" xfId="0" applyNumberFormat="1" applyFont="1" applyFill="1" applyBorder="1"/>
    <xf numFmtId="166" fontId="3" fillId="0" borderId="5" xfId="0" applyNumberFormat="1" applyFont="1" applyBorder="1" applyAlignment="1">
      <alignment horizontal="center"/>
    </xf>
    <xf numFmtId="9" fontId="3" fillId="0" borderId="9" xfId="2" applyFont="1" applyBorder="1" applyAlignment="1">
      <alignment horizontal="center"/>
    </xf>
    <xf numFmtId="9" fontId="3" fillId="0" borderId="5" xfId="2" applyFont="1" applyBorder="1" applyAlignment="1">
      <alignment horizontal="center"/>
    </xf>
    <xf numFmtId="0" fontId="7" fillId="0" borderId="13" xfId="0" applyFont="1" applyFill="1" applyBorder="1"/>
    <xf numFmtId="0" fontId="7" fillId="0" borderId="21" xfId="0" applyFont="1" applyFill="1" applyBorder="1"/>
    <xf numFmtId="0" fontId="7" fillId="0" borderId="18" xfId="0" applyFont="1" applyFill="1" applyBorder="1"/>
    <xf numFmtId="0" fontId="3" fillId="0" borderId="31" xfId="0" applyFont="1" applyFill="1" applyBorder="1"/>
    <xf numFmtId="0" fontId="3" fillId="0" borderId="20" xfId="0" applyFont="1" applyFill="1" applyBorder="1"/>
    <xf numFmtId="0" fontId="3" fillId="0" borderId="18" xfId="0" applyFont="1" applyFill="1" applyBorder="1"/>
    <xf numFmtId="0" fontId="3" fillId="0" borderId="21" xfId="0" applyFont="1" applyFill="1" applyBorder="1"/>
    <xf numFmtId="169" fontId="7" fillId="0" borderId="21" xfId="0" applyNumberFormat="1" applyFont="1" applyFill="1" applyBorder="1"/>
    <xf numFmtId="0" fontId="7" fillId="2" borderId="31" xfId="0" applyFont="1" applyFill="1" applyBorder="1"/>
    <xf numFmtId="0" fontId="3" fillId="2" borderId="31" xfId="0" applyFont="1" applyFill="1" applyBorder="1"/>
    <xf numFmtId="0" fontId="7" fillId="3" borderId="20" xfId="0" applyFont="1" applyFill="1" applyBorder="1"/>
    <xf numFmtId="1" fontId="6" fillId="3" borderId="3" xfId="2" applyNumberFormat="1" applyFont="1" applyFill="1" applyBorder="1" applyAlignment="1">
      <alignment horizontal="center"/>
    </xf>
    <xf numFmtId="1" fontId="6" fillId="3" borderId="2" xfId="2" applyNumberFormat="1" applyFont="1" applyFill="1" applyBorder="1" applyAlignment="1">
      <alignment horizontal="center"/>
    </xf>
    <xf numFmtId="0" fontId="7" fillId="3" borderId="21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2" fontId="7" fillId="3" borderId="9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7" fillId="3" borderId="18" xfId="0" applyFont="1" applyFill="1" applyBorder="1"/>
    <xf numFmtId="2" fontId="7" fillId="3" borderId="7" xfId="0" applyNumberFormat="1" applyFont="1" applyFill="1" applyBorder="1" applyAlignment="1">
      <alignment horizontal="center"/>
    </xf>
    <xf numFmtId="2" fontId="7" fillId="3" borderId="8" xfId="0" applyNumberFormat="1" applyFont="1" applyFill="1" applyBorder="1" applyAlignment="1">
      <alignment horizontal="center"/>
    </xf>
    <xf numFmtId="0" fontId="3" fillId="0" borderId="0" xfId="0" applyFont="1" applyBorder="1"/>
    <xf numFmtId="0" fontId="7" fillId="0" borderId="33" xfId="0" applyFont="1" applyBorder="1"/>
    <xf numFmtId="9" fontId="3" fillId="0" borderId="14" xfId="2" applyFont="1" applyBorder="1" applyAlignment="1">
      <alignment horizontal="center"/>
    </xf>
    <xf numFmtId="9" fontId="3" fillId="0" borderId="15" xfId="2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3" fillId="2" borderId="32" xfId="0" applyFont="1" applyFill="1" applyBorder="1"/>
    <xf numFmtId="0" fontId="3" fillId="0" borderId="24" xfId="0" applyFont="1" applyFill="1" applyBorder="1"/>
    <xf numFmtId="0" fontId="7" fillId="0" borderId="12" xfId="0" applyFont="1" applyFill="1" applyBorder="1"/>
    <xf numFmtId="8" fontId="7" fillId="0" borderId="12" xfId="0" applyNumberFormat="1" applyFont="1" applyFill="1" applyBorder="1"/>
    <xf numFmtId="170" fontId="7" fillId="0" borderId="12" xfId="0" applyNumberFormat="1" applyFont="1" applyFill="1" applyBorder="1"/>
    <xf numFmtId="0" fontId="7" fillId="0" borderId="25" xfId="0" applyFont="1" applyFill="1" applyBorder="1"/>
    <xf numFmtId="0" fontId="7" fillId="0" borderId="17" xfId="0" applyFont="1" applyBorder="1"/>
    <xf numFmtId="9" fontId="3" fillId="0" borderId="9" xfId="2" applyNumberFormat="1" applyFont="1" applyFill="1" applyBorder="1"/>
    <xf numFmtId="0" fontId="3" fillId="3" borderId="3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165" fontId="7" fillId="0" borderId="5" xfId="0" applyNumberFormat="1" applyFont="1" applyBorder="1" applyAlignment="1">
      <alignment horizontal="center"/>
    </xf>
    <xf numFmtId="1" fontId="6" fillId="3" borderId="5" xfId="2" applyNumberFormat="1" applyFont="1" applyFill="1" applyBorder="1" applyAlignment="1">
      <alignment horizontal="center"/>
    </xf>
    <xf numFmtId="0" fontId="7" fillId="0" borderId="22" xfId="0" applyFont="1" applyBorder="1"/>
    <xf numFmtId="0" fontId="7" fillId="0" borderId="9" xfId="0" applyNumberFormat="1" applyFont="1" applyFill="1" applyBorder="1" applyProtection="1">
      <protection locked="0"/>
    </xf>
    <xf numFmtId="166" fontId="3" fillId="4" borderId="6" xfId="0" applyNumberFormat="1" applyFont="1" applyFill="1" applyBorder="1" applyProtection="1">
      <protection locked="0"/>
    </xf>
    <xf numFmtId="0" fontId="3" fillId="4" borderId="6" xfId="0" applyNumberFormat="1" applyFont="1" applyFill="1" applyBorder="1" applyProtection="1">
      <protection locked="0"/>
    </xf>
    <xf numFmtId="0" fontId="7" fillId="4" borderId="31" xfId="0" applyFont="1" applyFill="1" applyBorder="1"/>
    <xf numFmtId="166" fontId="7" fillId="4" borderId="6" xfId="0" applyNumberFormat="1" applyFont="1" applyFill="1" applyBorder="1" applyAlignment="1" applyProtection="1">
      <alignment horizontal="center"/>
      <protection locked="0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8"/>
  <sheetViews>
    <sheetView showGridLines="0" tabSelected="1" view="pageLayout" zoomScale="85" zoomScaleNormal="85" zoomScalePageLayoutView="85" workbookViewId="0">
      <selection activeCell="E12" sqref="E12"/>
    </sheetView>
  </sheetViews>
  <sheetFormatPr baseColWidth="10" defaultRowHeight="12.75" x14ac:dyDescent="0.2"/>
  <cols>
    <col min="1" max="1" width="0.140625" style="24" customWidth="1"/>
    <col min="2" max="2" width="35.85546875" style="24" customWidth="1"/>
    <col min="3" max="4" width="16.85546875" style="24" customWidth="1"/>
    <col min="5" max="6" width="16.7109375" style="24" customWidth="1"/>
    <col min="7" max="7" width="24.5703125" style="24" bestFit="1" customWidth="1"/>
    <col min="8" max="8" width="19.28515625" style="24" customWidth="1"/>
    <col min="9" max="11" width="13.85546875" style="24" customWidth="1"/>
    <col min="12" max="12" width="2.42578125" style="24" customWidth="1"/>
    <col min="13" max="16384" width="11.42578125" style="24"/>
  </cols>
  <sheetData>
    <row r="1" spans="2:12" ht="13.5" thickBot="1" x14ac:dyDescent="0.25"/>
    <row r="2" spans="2:12" ht="19.7" customHeight="1" x14ac:dyDescent="0.2">
      <c r="B2" s="56" t="s">
        <v>2</v>
      </c>
      <c r="C2" s="57" t="s">
        <v>30</v>
      </c>
      <c r="D2" s="57" t="s">
        <v>31</v>
      </c>
      <c r="E2" s="58" t="s">
        <v>32</v>
      </c>
      <c r="F2" s="58" t="s">
        <v>34</v>
      </c>
      <c r="G2" s="83"/>
      <c r="H2" s="59"/>
      <c r="I2" s="60" t="s">
        <v>0</v>
      </c>
      <c r="J2" s="61">
        <f>H14</f>
        <v>39</v>
      </c>
      <c r="K2" s="68" t="s">
        <v>1</v>
      </c>
      <c r="L2" s="33"/>
    </row>
    <row r="3" spans="2:12" ht="19.7" customHeight="1" x14ac:dyDescent="0.2">
      <c r="B3" s="62"/>
      <c r="C3" s="26"/>
      <c r="D3" s="26"/>
      <c r="E3" s="1"/>
      <c r="F3" s="1" t="s">
        <v>35</v>
      </c>
      <c r="G3" s="84"/>
      <c r="H3" s="11"/>
      <c r="I3" s="12" t="s">
        <v>20</v>
      </c>
      <c r="J3" s="13">
        <v>4.33</v>
      </c>
      <c r="K3" s="69">
        <f>H19</f>
        <v>1608.2819999999999</v>
      </c>
      <c r="L3" s="33"/>
    </row>
    <row r="4" spans="2:12" ht="19.7" customHeight="1" x14ac:dyDescent="0.2">
      <c r="B4" s="63"/>
      <c r="C4" s="28"/>
      <c r="D4" s="28"/>
      <c r="E4" s="29"/>
      <c r="F4" s="29"/>
      <c r="G4" s="85"/>
      <c r="H4" s="27" t="s">
        <v>3</v>
      </c>
      <c r="I4" s="2" t="s">
        <v>4</v>
      </c>
      <c r="J4" s="2" t="s">
        <v>5</v>
      </c>
      <c r="K4" s="70" t="s">
        <v>6</v>
      </c>
      <c r="L4" s="41"/>
    </row>
    <row r="5" spans="2:12" ht="19.7" customHeight="1" x14ac:dyDescent="0.2">
      <c r="B5" s="63"/>
      <c r="C5" s="28"/>
      <c r="D5" s="28"/>
      <c r="E5" s="29"/>
      <c r="F5" s="29"/>
      <c r="G5" s="91" t="s">
        <v>36</v>
      </c>
      <c r="H5" s="125">
        <v>0</v>
      </c>
      <c r="I5" s="43">
        <f>H5/12</f>
        <v>0</v>
      </c>
      <c r="J5" s="18">
        <f>I5/J3</f>
        <v>0</v>
      </c>
      <c r="K5" s="71">
        <f>H5/K3</f>
        <v>0</v>
      </c>
      <c r="L5" s="76"/>
    </row>
    <row r="6" spans="2:12" ht="19.7" customHeight="1" x14ac:dyDescent="0.2">
      <c r="B6" s="63" t="s">
        <v>28</v>
      </c>
      <c r="C6" s="28">
        <v>5</v>
      </c>
      <c r="D6" s="121">
        <v>22.5</v>
      </c>
      <c r="E6" s="121">
        <v>12.5</v>
      </c>
      <c r="F6" s="121">
        <v>5</v>
      </c>
      <c r="G6" s="92" t="s">
        <v>7</v>
      </c>
      <c r="H6" s="125">
        <v>0</v>
      </c>
      <c r="I6" s="43">
        <f>H6/12</f>
        <v>0</v>
      </c>
      <c r="J6" s="18">
        <f>I6/J3</f>
        <v>0</v>
      </c>
      <c r="K6" s="71">
        <f>H6/K3</f>
        <v>0</v>
      </c>
      <c r="L6" s="76"/>
    </row>
    <row r="7" spans="2:12" ht="19.7" customHeight="1" x14ac:dyDescent="0.2">
      <c r="B7" s="63" t="s">
        <v>21</v>
      </c>
      <c r="C7" s="78">
        <f>C6/(J2*(1-H18))</f>
        <v>0.16228497241155468</v>
      </c>
      <c r="D7" s="32">
        <f>D6/(J2*(1-H18))</f>
        <v>0.73028237585199607</v>
      </c>
      <c r="E7" s="34">
        <f>E6/(J2*(1-H18))</f>
        <v>0.40571243102888671</v>
      </c>
      <c r="F7" s="34">
        <f>F6/(J2*(1-H18))</f>
        <v>0.16228497241155468</v>
      </c>
      <c r="G7" s="92" t="s">
        <v>37</v>
      </c>
      <c r="H7" s="125">
        <v>0</v>
      </c>
      <c r="I7" s="43">
        <f>H7/12</f>
        <v>0</v>
      </c>
      <c r="J7" s="18">
        <f>I7/J3</f>
        <v>0</v>
      </c>
      <c r="K7" s="71">
        <f>H7/K3</f>
        <v>0</v>
      </c>
      <c r="L7" s="76"/>
    </row>
    <row r="8" spans="2:12" ht="19.7" customHeight="1" x14ac:dyDescent="0.2">
      <c r="B8" s="65" t="s">
        <v>29</v>
      </c>
      <c r="C8" s="28"/>
      <c r="D8" s="28"/>
      <c r="E8" s="29"/>
      <c r="F8" s="29"/>
      <c r="G8" s="87"/>
      <c r="H8" s="14"/>
      <c r="I8" s="15"/>
      <c r="J8" s="14"/>
      <c r="K8" s="72"/>
      <c r="L8" s="76"/>
    </row>
    <row r="9" spans="2:12" ht="19.7" customHeight="1" x14ac:dyDescent="0.2">
      <c r="B9" s="65" t="s">
        <v>11</v>
      </c>
      <c r="C9" s="7">
        <f>1/C7</f>
        <v>6.1620000000000008</v>
      </c>
      <c r="D9" s="109">
        <f>1/D7</f>
        <v>1.3693333333333333</v>
      </c>
      <c r="E9" s="108">
        <f>1/E7</f>
        <v>2.4647999999999999</v>
      </c>
      <c r="F9" s="108">
        <f>1/F7</f>
        <v>6.1620000000000008</v>
      </c>
      <c r="G9" s="88"/>
      <c r="H9" s="16"/>
      <c r="I9" s="17"/>
      <c r="J9" s="16"/>
      <c r="K9" s="73"/>
      <c r="L9" s="33"/>
    </row>
    <row r="10" spans="2:12" ht="19.7" customHeight="1" x14ac:dyDescent="0.2">
      <c r="B10" s="62"/>
      <c r="C10" s="26"/>
      <c r="D10" s="21"/>
      <c r="E10" s="22"/>
      <c r="F10" s="22"/>
      <c r="G10" s="86" t="s">
        <v>38</v>
      </c>
      <c r="H10" s="18">
        <f>(H5*0.7)+(H6*0.2)+(H7*0.1)</f>
        <v>0</v>
      </c>
      <c r="I10" s="19">
        <f>H10/12</f>
        <v>0</v>
      </c>
      <c r="J10" s="20">
        <f>I10/J3</f>
        <v>0</v>
      </c>
      <c r="K10" s="74">
        <f>H10/K3</f>
        <v>0</v>
      </c>
      <c r="L10" s="33"/>
    </row>
    <row r="11" spans="2:12" ht="19.7" customHeight="1" x14ac:dyDescent="0.2">
      <c r="B11" s="93"/>
      <c r="C11" s="118"/>
      <c r="D11" s="94"/>
      <c r="E11" s="95"/>
      <c r="F11" s="122"/>
      <c r="G11" s="87"/>
      <c r="H11" s="30"/>
      <c r="I11" s="31"/>
      <c r="J11" s="31"/>
      <c r="K11" s="75"/>
      <c r="L11" s="33"/>
    </row>
    <row r="12" spans="2:12" ht="19.7" customHeight="1" x14ac:dyDescent="0.2">
      <c r="B12" s="96" t="s">
        <v>15</v>
      </c>
      <c r="C12" s="119"/>
      <c r="D12" s="97"/>
      <c r="E12" s="98"/>
      <c r="F12" s="98"/>
      <c r="G12" s="88"/>
      <c r="H12" s="30"/>
      <c r="I12" s="3"/>
      <c r="J12" s="4" t="s">
        <v>8</v>
      </c>
      <c r="K12" s="64"/>
      <c r="L12" s="33"/>
    </row>
    <row r="13" spans="2:12" ht="19.7" customHeight="1" x14ac:dyDescent="0.2">
      <c r="B13" s="96" t="s">
        <v>17</v>
      </c>
      <c r="C13" s="99">
        <f>C6/100*80</f>
        <v>4</v>
      </c>
      <c r="D13" s="99">
        <f>D6/100*80</f>
        <v>18</v>
      </c>
      <c r="E13" s="100">
        <f>E6/100*80</f>
        <v>10</v>
      </c>
      <c r="F13" s="100">
        <f>F6/100*80</f>
        <v>4</v>
      </c>
      <c r="G13" s="87" t="s">
        <v>9</v>
      </c>
      <c r="H13" s="5">
        <v>261</v>
      </c>
      <c r="I13" s="6"/>
      <c r="J13" s="35"/>
      <c r="K13" s="64"/>
      <c r="L13" s="33"/>
    </row>
    <row r="14" spans="2:12" ht="19.7" customHeight="1" x14ac:dyDescent="0.2">
      <c r="B14" s="96" t="s">
        <v>33</v>
      </c>
      <c r="C14" s="99">
        <f>C6/100*20</f>
        <v>1</v>
      </c>
      <c r="D14" s="99">
        <f>D6/100*20</f>
        <v>4.5</v>
      </c>
      <c r="E14" s="100">
        <f>E6/100*20</f>
        <v>2.5</v>
      </c>
      <c r="F14" s="100">
        <f>F6/100*20</f>
        <v>1</v>
      </c>
      <c r="G14" s="110" t="s">
        <v>10</v>
      </c>
      <c r="H14" s="126">
        <v>39</v>
      </c>
      <c r="I14" s="31"/>
      <c r="J14" s="3"/>
      <c r="K14" s="64"/>
      <c r="L14" s="33"/>
    </row>
    <row r="15" spans="2:12" ht="19.7" customHeight="1" x14ac:dyDescent="0.2">
      <c r="B15" s="96"/>
      <c r="C15" s="119"/>
      <c r="D15" s="99"/>
      <c r="E15" s="100"/>
      <c r="F15" s="100"/>
      <c r="G15" s="89" t="s">
        <v>12</v>
      </c>
      <c r="H15" s="36">
        <v>5</v>
      </c>
      <c r="I15" s="31"/>
      <c r="J15" s="3"/>
      <c r="K15" s="64"/>
      <c r="L15" s="33"/>
    </row>
    <row r="16" spans="2:12" ht="19.7" customHeight="1" x14ac:dyDescent="0.2">
      <c r="B16" s="101"/>
      <c r="C16" s="120"/>
      <c r="D16" s="102"/>
      <c r="E16" s="103"/>
      <c r="F16" s="103"/>
      <c r="G16" s="89" t="s">
        <v>13</v>
      </c>
      <c r="H16" s="124">
        <f>H14/H15</f>
        <v>7.8</v>
      </c>
      <c r="I16" s="31"/>
      <c r="J16" s="79"/>
      <c r="K16" s="64"/>
      <c r="L16" s="33"/>
    </row>
    <row r="17" spans="2:12" ht="19.7" customHeight="1" x14ac:dyDescent="0.2">
      <c r="B17" s="63"/>
      <c r="C17" s="38"/>
      <c r="D17" s="38"/>
      <c r="E17" s="53"/>
      <c r="F17" s="53"/>
      <c r="G17" s="89" t="s">
        <v>14</v>
      </c>
      <c r="H17" s="36">
        <f>H16*H13</f>
        <v>2035.8</v>
      </c>
      <c r="I17" s="31"/>
      <c r="J17" s="3"/>
      <c r="K17" s="64"/>
      <c r="L17" s="33"/>
    </row>
    <row r="18" spans="2:12" ht="19.7" customHeight="1" x14ac:dyDescent="0.2">
      <c r="B18" s="67" t="s">
        <v>23</v>
      </c>
      <c r="C18" s="38">
        <f>C7*H10/12</f>
        <v>0</v>
      </c>
      <c r="D18" s="38">
        <f>D7*H10/12</f>
        <v>0</v>
      </c>
      <c r="E18" s="53">
        <f>E7*H10/12</f>
        <v>0</v>
      </c>
      <c r="F18" s="53">
        <f>F7*H10/12</f>
        <v>0</v>
      </c>
      <c r="G18" s="89" t="s">
        <v>16</v>
      </c>
      <c r="H18" s="117">
        <v>0.21</v>
      </c>
      <c r="I18" s="33"/>
      <c r="J18" s="33"/>
      <c r="K18" s="64"/>
      <c r="L18" s="33"/>
    </row>
    <row r="19" spans="2:12" ht="19.7" customHeight="1" x14ac:dyDescent="0.2">
      <c r="B19" s="67"/>
      <c r="C19" s="28"/>
      <c r="D19" s="28"/>
      <c r="E19" s="29"/>
      <c r="F19" s="29"/>
      <c r="G19" s="89" t="s">
        <v>18</v>
      </c>
      <c r="H19" s="8">
        <f>H17-(H18*H17)</f>
        <v>1608.2819999999999</v>
      </c>
      <c r="I19" s="23"/>
      <c r="J19" s="31"/>
      <c r="K19" s="64"/>
      <c r="L19" s="33"/>
    </row>
    <row r="20" spans="2:12" ht="19.7" customHeight="1" x14ac:dyDescent="0.2">
      <c r="B20" s="127" t="s">
        <v>24</v>
      </c>
      <c r="C20" s="128">
        <v>0</v>
      </c>
      <c r="D20" s="128">
        <v>0</v>
      </c>
      <c r="E20" s="128">
        <v>0</v>
      </c>
      <c r="F20" s="128">
        <v>0</v>
      </c>
      <c r="G20" s="85"/>
      <c r="H20" s="25"/>
      <c r="I20" s="37"/>
      <c r="J20" s="31"/>
      <c r="K20" s="64"/>
      <c r="L20" s="33"/>
    </row>
    <row r="21" spans="2:12" ht="19.7" customHeight="1" x14ac:dyDescent="0.2">
      <c r="B21" s="67"/>
      <c r="C21" s="28"/>
      <c r="D21" s="28"/>
      <c r="E21" s="29"/>
      <c r="F21" s="29"/>
      <c r="G21" s="84"/>
      <c r="H21" s="33"/>
      <c r="I21" s="33"/>
      <c r="J21" s="31"/>
      <c r="K21" s="64"/>
    </row>
    <row r="22" spans="2:12" ht="19.7" customHeight="1" x14ac:dyDescent="0.2">
      <c r="B22" s="127" t="s">
        <v>27</v>
      </c>
      <c r="C22" s="128">
        <v>0</v>
      </c>
      <c r="D22" s="128">
        <v>0</v>
      </c>
      <c r="E22" s="128">
        <v>0</v>
      </c>
      <c r="F22" s="128">
        <v>0</v>
      </c>
      <c r="G22" s="84"/>
      <c r="H22" s="33"/>
      <c r="I22" s="33"/>
      <c r="J22" s="41"/>
      <c r="K22" s="123"/>
    </row>
    <row r="23" spans="2:12" ht="19.7" customHeight="1" x14ac:dyDescent="0.2">
      <c r="B23" s="67" t="s">
        <v>22</v>
      </c>
      <c r="C23" s="9">
        <f>SUM(C18,C20,C22)</f>
        <v>0</v>
      </c>
      <c r="D23" s="9">
        <f>SUM(D18:D22)</f>
        <v>0</v>
      </c>
      <c r="E23" s="80">
        <f>SUM(E18:E22)</f>
        <v>0</v>
      </c>
      <c r="F23" s="80">
        <f>SUM(F18:F22)</f>
        <v>0</v>
      </c>
      <c r="G23" s="84"/>
      <c r="H23" s="33"/>
      <c r="I23" s="33"/>
      <c r="J23" s="41"/>
      <c r="K23" s="123"/>
    </row>
    <row r="24" spans="2:12" ht="19.7" customHeight="1" x14ac:dyDescent="0.2">
      <c r="B24" s="67"/>
      <c r="C24" s="9"/>
      <c r="D24" s="9"/>
      <c r="E24" s="80"/>
      <c r="F24" s="80"/>
      <c r="G24" s="84"/>
      <c r="H24" s="33"/>
      <c r="I24" s="33"/>
      <c r="J24" s="41"/>
      <c r="K24" s="123"/>
    </row>
    <row r="25" spans="2:12" ht="19.7" customHeight="1" thickBot="1" x14ac:dyDescent="0.25">
      <c r="B25" s="67" t="s">
        <v>19</v>
      </c>
      <c r="C25" s="81">
        <v>0.98</v>
      </c>
      <c r="D25" s="81">
        <v>0.98</v>
      </c>
      <c r="E25" s="82">
        <v>0.98</v>
      </c>
      <c r="F25" s="82">
        <v>0.98</v>
      </c>
      <c r="G25" s="89"/>
      <c r="H25" s="33"/>
      <c r="I25" s="31"/>
      <c r="J25" s="33"/>
      <c r="K25" s="64"/>
      <c r="L25" s="33"/>
    </row>
    <row r="26" spans="2:12" ht="19.7" customHeight="1" x14ac:dyDescent="0.2">
      <c r="B26" s="105"/>
      <c r="C26" s="106"/>
      <c r="D26" s="106"/>
      <c r="E26" s="107"/>
      <c r="F26" s="107"/>
      <c r="G26" s="90"/>
      <c r="H26" s="4"/>
      <c r="I26" s="33"/>
      <c r="J26" s="39"/>
      <c r="K26" s="64"/>
      <c r="L26" s="33"/>
    </row>
    <row r="27" spans="2:12" ht="19.7" customHeight="1" x14ac:dyDescent="0.25">
      <c r="B27" s="77" t="s">
        <v>25</v>
      </c>
      <c r="C27" s="44">
        <f>C23*100/98</f>
        <v>0</v>
      </c>
      <c r="D27" s="44">
        <f>D23*100/98</f>
        <v>0</v>
      </c>
      <c r="E27" s="48">
        <f>E23*100/98</f>
        <v>0</v>
      </c>
      <c r="F27" s="48">
        <f>F23*100/98</f>
        <v>0</v>
      </c>
      <c r="G27" s="90"/>
      <c r="H27" s="4"/>
      <c r="I27" s="33"/>
      <c r="J27" s="55"/>
      <c r="K27" s="64"/>
      <c r="L27" s="33"/>
    </row>
    <row r="28" spans="2:12" ht="19.7" customHeight="1" x14ac:dyDescent="0.2">
      <c r="B28" s="77"/>
      <c r="C28" s="10" t="s">
        <v>26</v>
      </c>
      <c r="D28" s="10" t="s">
        <v>26</v>
      </c>
      <c r="E28" s="47" t="s">
        <v>26</v>
      </c>
      <c r="F28" s="47" t="s">
        <v>26</v>
      </c>
      <c r="G28" s="84"/>
      <c r="H28" s="33"/>
      <c r="I28" s="33"/>
      <c r="J28" s="39"/>
      <c r="K28" s="64"/>
      <c r="L28" s="45"/>
    </row>
    <row r="29" spans="2:12" ht="19.7" customHeight="1" thickBot="1" x14ac:dyDescent="0.25">
      <c r="B29" s="66"/>
      <c r="C29" s="40"/>
      <c r="D29" s="40"/>
      <c r="E29" s="54"/>
      <c r="F29" s="54"/>
      <c r="G29" s="111"/>
      <c r="H29" s="112"/>
      <c r="I29" s="113"/>
      <c r="J29" s="114"/>
      <c r="K29" s="115"/>
      <c r="L29" s="33"/>
    </row>
    <row r="30" spans="2:12" ht="19.7" customHeight="1" x14ac:dyDescent="0.2">
      <c r="G30" s="104"/>
      <c r="H30" s="41"/>
      <c r="I30" s="41"/>
      <c r="J30" s="42"/>
      <c r="K30" s="116"/>
      <c r="L30" s="41"/>
    </row>
    <row r="31" spans="2:12" ht="19.7" customHeight="1" x14ac:dyDescent="0.2">
      <c r="E31" s="41"/>
      <c r="F31" s="41"/>
      <c r="G31" s="104"/>
      <c r="H31" s="41"/>
      <c r="I31" s="41"/>
      <c r="J31" s="41"/>
      <c r="K31" s="41"/>
      <c r="L31" s="41"/>
    </row>
    <row r="32" spans="2:12" x14ac:dyDescent="0.2">
      <c r="E32" s="41"/>
      <c r="F32" s="41"/>
    </row>
    <row r="33" spans="5:12" x14ac:dyDescent="0.2">
      <c r="E33" s="41"/>
      <c r="F33" s="41"/>
      <c r="G33" s="33"/>
      <c r="H33" s="33"/>
      <c r="I33" s="49"/>
      <c r="J33" s="33"/>
      <c r="K33" s="33"/>
      <c r="L33" s="33"/>
    </row>
    <row r="34" spans="5:12" x14ac:dyDescent="0.2">
      <c r="E34" s="41"/>
      <c r="F34" s="41"/>
      <c r="G34" s="33"/>
      <c r="H34" s="33"/>
      <c r="I34" s="33"/>
      <c r="J34" s="50"/>
      <c r="K34" s="50"/>
      <c r="L34" s="50"/>
    </row>
    <row r="35" spans="5:12" x14ac:dyDescent="0.2">
      <c r="E35" s="41"/>
      <c r="F35" s="41"/>
      <c r="G35" s="33"/>
      <c r="H35" s="33"/>
      <c r="I35" s="33"/>
      <c r="J35" s="51"/>
      <c r="K35" s="51"/>
      <c r="L35" s="51"/>
    </row>
    <row r="36" spans="5:12" x14ac:dyDescent="0.2">
      <c r="E36" s="41"/>
      <c r="F36" s="41"/>
      <c r="G36" s="51"/>
      <c r="H36" s="33"/>
      <c r="I36" s="51"/>
      <c r="J36" s="51"/>
      <c r="K36" s="51"/>
      <c r="L36" s="51"/>
    </row>
    <row r="37" spans="5:12" x14ac:dyDescent="0.2">
      <c r="G37" s="51"/>
      <c r="H37" s="33"/>
      <c r="I37" s="51"/>
      <c r="J37" s="51"/>
      <c r="K37" s="51"/>
      <c r="L37" s="51"/>
    </row>
    <row r="38" spans="5:12" x14ac:dyDescent="0.2">
      <c r="G38" s="51"/>
      <c r="H38" s="33"/>
      <c r="I38" s="51"/>
      <c r="J38" s="51"/>
      <c r="K38" s="51"/>
      <c r="L38" s="51"/>
    </row>
    <row r="39" spans="5:12" x14ac:dyDescent="0.2">
      <c r="G39" s="51"/>
      <c r="H39" s="33"/>
      <c r="I39" s="51"/>
      <c r="J39" s="51"/>
      <c r="K39" s="51"/>
      <c r="L39" s="51"/>
    </row>
    <row r="40" spans="5:12" x14ac:dyDescent="0.2">
      <c r="G40" s="51"/>
      <c r="H40" s="33"/>
      <c r="I40" s="51"/>
      <c r="J40" s="51"/>
      <c r="K40" s="51"/>
      <c r="L40" s="51"/>
    </row>
    <row r="41" spans="5:12" x14ac:dyDescent="0.2">
      <c r="G41" s="51"/>
      <c r="H41" s="33"/>
      <c r="I41" s="51"/>
      <c r="J41" s="51"/>
      <c r="K41" s="51"/>
      <c r="L41" s="51"/>
    </row>
    <row r="42" spans="5:12" x14ac:dyDescent="0.2">
      <c r="G42" s="51"/>
      <c r="H42" s="33"/>
      <c r="I42" s="51"/>
      <c r="J42" s="52"/>
      <c r="K42" s="52"/>
      <c r="L42" s="52"/>
    </row>
    <row r="43" spans="5:12" x14ac:dyDescent="0.2">
      <c r="G43" s="51"/>
      <c r="H43" s="33"/>
      <c r="I43" s="51"/>
      <c r="J43" s="51"/>
      <c r="K43" s="51"/>
      <c r="L43" s="51"/>
    </row>
    <row r="44" spans="5:12" ht="114.75" customHeight="1" x14ac:dyDescent="0.2">
      <c r="G44" s="51"/>
      <c r="H44" s="33"/>
      <c r="I44" s="51"/>
      <c r="J44" s="51"/>
      <c r="K44" s="51"/>
      <c r="L44" s="51"/>
    </row>
    <row r="45" spans="5:12" x14ac:dyDescent="0.2">
      <c r="G45" s="46"/>
      <c r="I45" s="46"/>
      <c r="J45" s="46"/>
    </row>
    <row r="46" spans="5:12" x14ac:dyDescent="0.2">
      <c r="G46" s="46"/>
      <c r="I46" s="46"/>
      <c r="J46" s="46"/>
    </row>
    <row r="47" spans="5:12" x14ac:dyDescent="0.2">
      <c r="G47" s="46"/>
      <c r="I47" s="46"/>
      <c r="J47" s="46"/>
    </row>
    <row r="48" spans="5:12" x14ac:dyDescent="0.2">
      <c r="G48" s="46"/>
      <c r="I48" s="46"/>
    </row>
  </sheetData>
  <sheetProtection algorithmName="SHA-512" hashValue="yAmGW6/CsShQYyB7EJNUEC8ntc3nC2ICWSztcHXf9taxgUOUPDJYi2KTx+CiHdO4kn+H6OMGeI/hMFvjPMoE2w==" saltValue="qBBtW76rixxN44sVupOiXw==" spinCount="100000" sheet="1" objects="1" scenarios="1"/>
  <protectedRanges>
    <protectedRange sqref="H14 C22:F22 H5:H7" name="Bereich1"/>
  </protectedRanges>
  <pageMargins left="0.7" right="0.70583333333333331" top="0.87104166666666671" bottom="0.75" header="0.3" footer="0.3"/>
  <pageSetup paperSize="9" scale="69" fitToHeight="0" orientation="landscape" horizontalDpi="300" verticalDpi="300" r:id="rId1"/>
  <headerFooter>
    <oddHeader>&amp;C&amp;"-,Fett"&amp;16Kalkulation Unterstützte Elternschaft
&amp;11Träger: 
Laufzeit ab:</oddHeader>
    <oddFooter>&amp;C&amp;"Arial,Standard"Kalkulationsmodell: Verabschiedet in der VK vom 05.06.2019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Ballegoy</dc:creator>
  <cp:lastModifiedBy>Jennifer.Snoek</cp:lastModifiedBy>
  <cp:lastPrinted>2019-08-29T11:05:11Z</cp:lastPrinted>
  <dcterms:created xsi:type="dcterms:W3CDTF">2014-03-11T12:58:34Z</dcterms:created>
  <dcterms:modified xsi:type="dcterms:W3CDTF">2021-05-21T06:45:25Z</dcterms:modified>
</cp:coreProperties>
</file>