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s://dms-e-fhb.land.hb-netz.de:443/vis/FE0E3D1D-9DC5-4931-BF6C-9E01216047A4/webdav/10543420/"/>
    </mc:Choice>
  </mc:AlternateContent>
  <bookViews>
    <workbookView xWindow="0" yWindow="0" windowWidth="28800" windowHeight="12180"/>
  </bookViews>
  <sheets>
    <sheet name="Kalkulation" sheetId="18" r:id="rId1"/>
    <sheet name="Berechnung PK" sheetId="20" r:id="rId2"/>
    <sheet name="Fehlzeiten" sheetId="21" r:id="rId3"/>
    <sheet name="Erläuterungen" sheetId="23" r:id="rId4"/>
  </sheets>
  <definedNames>
    <definedName name="_xlnm.Print_Area" localSheetId="0">Kalkulation!$A$1:$O$28</definedName>
  </definedNames>
  <calcPr calcId="162913"/>
</workbook>
</file>

<file path=xl/calcChain.xml><?xml version="1.0" encoding="utf-8"?>
<calcChain xmlns="http://schemas.openxmlformats.org/spreadsheetml/2006/main">
  <c r="N12" i="18" l="1"/>
  <c r="C10" i="21" l="1"/>
  <c r="C12" i="21" l="1"/>
  <c r="C14" i="21" s="1"/>
  <c r="C18" i="20"/>
  <c r="D18" i="20"/>
  <c r="E18" i="20"/>
  <c r="B18" i="20"/>
  <c r="E16" i="20"/>
  <c r="E17" i="20" s="1"/>
  <c r="D16" i="20"/>
  <c r="D17" i="20" s="1"/>
  <c r="D19" i="20" s="1"/>
  <c r="D20" i="20" s="1"/>
  <c r="C16" i="20"/>
  <c r="C17" i="20" s="1"/>
  <c r="C19" i="20" s="1"/>
  <c r="C20" i="20" s="1"/>
  <c r="B16" i="20"/>
  <c r="B17" i="20" s="1"/>
  <c r="C26" i="20" l="1"/>
  <c r="C25" i="20"/>
  <c r="C24" i="20"/>
  <c r="E19" i="20"/>
  <c r="E20" i="20" s="1"/>
  <c r="E23" i="20" s="1"/>
  <c r="D25" i="20"/>
  <c r="D26" i="20"/>
  <c r="D24" i="20"/>
  <c r="B19" i="20"/>
  <c r="B20" i="20" s="1"/>
  <c r="D23" i="20"/>
  <c r="D27" i="20"/>
  <c r="D33" i="20"/>
  <c r="D28" i="20"/>
  <c r="D29" i="20"/>
  <c r="C29" i="20"/>
  <c r="C23" i="20"/>
  <c r="C28" i="20"/>
  <c r="C27" i="20"/>
  <c r="C33" i="20"/>
  <c r="E28" i="20" l="1"/>
  <c r="B26" i="20"/>
  <c r="B24" i="20"/>
  <c r="B23" i="20"/>
  <c r="B25" i="20"/>
  <c r="B33" i="20"/>
  <c r="B28" i="20"/>
  <c r="B29" i="20"/>
  <c r="B27" i="20"/>
  <c r="E29" i="20"/>
  <c r="E33" i="20"/>
  <c r="E27" i="20"/>
  <c r="E26" i="20"/>
  <c r="E25" i="20"/>
  <c r="E24" i="20"/>
  <c r="E34" i="20" s="1"/>
  <c r="E35" i="20" s="1"/>
  <c r="D34" i="20"/>
  <c r="D35" i="20" s="1"/>
  <c r="H8" i="18" s="1"/>
  <c r="C34" i="20"/>
  <c r="C35" i="20" s="1"/>
  <c r="I8" i="18" l="1"/>
  <c r="B34" i="20"/>
  <c r="B35" i="20" s="1"/>
  <c r="F10" i="18"/>
  <c r="G10" i="18" s="1"/>
  <c r="F8" i="18"/>
  <c r="G8" i="18" s="1"/>
  <c r="G12" i="18" l="1"/>
  <c r="G14" i="18" s="1"/>
  <c r="F12" i="18"/>
  <c r="F14" i="18" s="1"/>
  <c r="D10" i="18"/>
  <c r="E10" i="18" s="1"/>
  <c r="F16" i="18" l="1"/>
  <c r="N17" i="18"/>
  <c r="C15" i="21" s="1"/>
  <c r="H10" i="18"/>
  <c r="D8" i="18"/>
  <c r="I10" i="18" l="1"/>
  <c r="H12" i="18"/>
  <c r="H14" i="18" s="1"/>
  <c r="D12" i="18"/>
  <c r="E8" i="18"/>
  <c r="N18" i="18"/>
  <c r="N19" i="18" s="1"/>
  <c r="I12" i="18" l="1"/>
  <c r="I14" i="18" s="1"/>
  <c r="E12" i="18"/>
  <c r="E14" i="18" s="1"/>
  <c r="H16" i="18"/>
  <c r="D14" i="18"/>
  <c r="D16" i="18" l="1"/>
  <c r="I16" i="18" l="1"/>
  <c r="H18" i="18" s="1"/>
  <c r="H22" i="18" s="1"/>
  <c r="G16" i="18"/>
  <c r="F18" i="18" s="1"/>
  <c r="F22" i="18" s="1"/>
  <c r="E16" i="18"/>
  <c r="D18" i="18" l="1"/>
  <c r="D22" i="18" s="1"/>
</calcChain>
</file>

<file path=xl/sharedStrings.xml><?xml version="1.0" encoding="utf-8"?>
<sst xmlns="http://schemas.openxmlformats.org/spreadsheetml/2006/main" count="109" uniqueCount="98">
  <si>
    <t>Tätigkeitsgruppen</t>
  </si>
  <si>
    <t>Berechnungsgrundlagen</t>
  </si>
  <si>
    <t>Gruppe A</t>
  </si>
  <si>
    <t>Gruppe B</t>
  </si>
  <si>
    <t>Arbeitsstd/Jahr/nominell (vertragsg.)</t>
  </si>
  <si>
    <t>1. Vergütung Unterstützungsspersonal</t>
  </si>
  <si>
    <t>AG-Bruttokosten p.a.</t>
  </si>
  <si>
    <t>Kosten p.a.</t>
  </si>
  <si>
    <t>Std.satz</t>
  </si>
  <si>
    <t>Personalkosten d. Unterstützungspersonals</t>
  </si>
  <si>
    <t>Koordination / Fachliche Leitung</t>
  </si>
  <si>
    <t>2. Vergütung Fachliche Leitung</t>
  </si>
  <si>
    <t>3. Berechnung Nettojahresarbeitszeit</t>
  </si>
  <si>
    <t>Entgelt je Leistungsstunde</t>
  </si>
  <si>
    <t>Jahreswochen</t>
  </si>
  <si>
    <t>Wochenarbeitszeit/Std.</t>
  </si>
  <si>
    <t>Nettojahresarbeitszeit (effektiv)</t>
  </si>
  <si>
    <t>Wochenarbeitszeit pro 1,0 VK</t>
  </si>
  <si>
    <t>Entgeltgruppe:</t>
  </si>
  <si>
    <t>Tabellenentgelt</t>
  </si>
  <si>
    <t>Sozialzulage</t>
  </si>
  <si>
    <t>Zulage verheiratet</t>
  </si>
  <si>
    <t>Kinderzuschlag</t>
  </si>
  <si>
    <t>sonstiger Besitzstand (bitte erläutern)</t>
  </si>
  <si>
    <t>AN-Brutto monatlich</t>
  </si>
  <si>
    <t>Arbeitsstunden pro Woche</t>
  </si>
  <si>
    <t>anteiliges AN-Bruttogehalt monatlich</t>
  </si>
  <si>
    <t>ges. AN-Bruttogehalt monatlich</t>
  </si>
  <si>
    <t>Jahresonderzahlung</t>
  </si>
  <si>
    <t>ges. AN-Bruttogehalt jährlich</t>
  </si>
  <si>
    <t>Jahres-Brutto gesamt</t>
  </si>
  <si>
    <t>Vermögenswirksame Leistungen</t>
  </si>
  <si>
    <t>AG-Anteil Sozialverssicherungen (Ges.)</t>
  </si>
  <si>
    <t>- RV Beitrag (9,30 %)</t>
  </si>
  <si>
    <t>U3 (Insolvenzgeldumlage) ( 0,12 %)</t>
  </si>
  <si>
    <t>Altersversorgung Direktversicherung</t>
  </si>
  <si>
    <t>Pauschalsteuer Direktversicherung</t>
  </si>
  <si>
    <t>Altersversorgung Pensionskasse (z.B. ZKV, VBL-U) ges. Altersversorung (...%)</t>
  </si>
  <si>
    <t>Berufsgenossenschaft</t>
  </si>
  <si>
    <t>AG-Brutto p.a. gesamt</t>
  </si>
  <si>
    <t>Personalnebenkosten ges. p.a.</t>
  </si>
  <si>
    <t>Fachl. Leitung</t>
  </si>
  <si>
    <t>A</t>
  </si>
  <si>
    <t>B</t>
  </si>
  <si>
    <t>Durchschnittliche Erfahrungsstufe:</t>
  </si>
  <si>
    <t>C</t>
  </si>
  <si>
    <t>Gruppe C</t>
  </si>
  <si>
    <t>Tätigkeitsgruppe lt. Kalkulation (Fachl. Leitung, A, B od. C):</t>
  </si>
  <si>
    <t>- KV Beitrag ( 7,50 %)</t>
  </si>
  <si>
    <t>U2 Mutterschaftsgeld ( 0,55 %)</t>
  </si>
  <si>
    <t>Krankheit</t>
  </si>
  <si>
    <t>Feiertage</t>
  </si>
  <si>
    <t>Wochen</t>
  </si>
  <si>
    <t>Tage</t>
  </si>
  <si>
    <t>Summe</t>
  </si>
  <si>
    <t>Stunden</t>
  </si>
  <si>
    <t>prozentual</t>
  </si>
  <si>
    <t>Overhead / Sachkostenpauschale 8 %
(Personal- &amp; Sach- und Investitionskosten)</t>
  </si>
  <si>
    <t>Pauschale für Teilnahme an Gruppen- und Ferienfahrten (2 %)</t>
  </si>
  <si>
    <t>Fortbildung</t>
  </si>
  <si>
    <t>Vertretungspool</t>
  </si>
  <si>
    <t>TV-L S</t>
  </si>
  <si>
    <t>Zulagen (Leistungsentgelt 1%)</t>
  </si>
  <si>
    <t xml:space="preserve">- KV Zusatzbeitrag (0,95%) </t>
  </si>
  <si>
    <t>- PV Beitrag (1,85 %)</t>
  </si>
  <si>
    <t>- AV Beitrag (1,30 %)</t>
  </si>
  <si>
    <t>(entspricht ca.5% des Leistungsumfangs)</t>
  </si>
  <si>
    <t>Gesamtkosten / Jahr</t>
  </si>
  <si>
    <t>Berücksichtigung von Fehlzeiten</t>
  </si>
  <si>
    <t>Tarif</t>
  </si>
  <si>
    <t>0,95 VK wegen Ferienzeiten bei Betreuungskräften</t>
  </si>
  <si>
    <t>Berechnung Personalkosten (Beispiel)</t>
  </si>
  <si>
    <t xml:space="preserve">Im Folgenden wird das Arbeitszeitmodell für die Schulbegleitung bestehend aus direkten und indirekten Leistungszeiten in einem Schaubild aufgezeigt. Das Schaubild vermittelt die Grundlage für das in der Kalkulation angesetzte Bruttoarbeitgeberentgelt sowie die Grundlage für die Umsetzung der Leistung bezogen auf die bewilligten Wochenstunden: </t>
  </si>
  <si>
    <t>Alle hier verwendeten Zahlen sind für ein besseres Verständnis gerundet. Sie können über die Jahre variieren.</t>
  </si>
  <si>
    <t>Für ein Schuljahr ist von 250 Arbeitstagen auszugehen. Wochenenden und Feiertage sind dabei herausgerechnet.</t>
  </si>
  <si>
    <r>
      <t xml:space="preserve">Die </t>
    </r>
    <r>
      <rPr>
        <b/>
        <u/>
        <sz val="10"/>
        <color theme="1"/>
        <rFont val="Arial"/>
        <family val="2"/>
      </rPr>
      <t>250</t>
    </r>
    <r>
      <rPr>
        <u/>
        <sz val="10"/>
        <color theme="1"/>
        <rFont val="Arial"/>
        <family val="2"/>
      </rPr>
      <t xml:space="preserve"> Tage teilen sich wie im Schaubild gezeigt in</t>
    </r>
  </si>
  <si>
    <r>
      <t>·</t>
    </r>
    <r>
      <rPr>
        <sz val="7"/>
        <color theme="1"/>
        <rFont val="Times New Roman"/>
        <family val="1"/>
      </rPr>
      <t xml:space="preserve">         </t>
    </r>
    <r>
      <rPr>
        <b/>
        <sz val="10"/>
        <color theme="1"/>
        <rFont val="Arial"/>
        <family val="2"/>
      </rPr>
      <t>190</t>
    </r>
    <r>
      <rPr>
        <sz val="10"/>
        <color theme="1"/>
        <rFont val="Arial"/>
        <family val="2"/>
      </rPr>
      <t xml:space="preserve"> Schultage, die der direkten Zeit entsprechen. Sie werden gerundet mit 90% der Leistungszeit gewertet;</t>
    </r>
  </si>
  <si>
    <r>
      <t>·</t>
    </r>
    <r>
      <rPr>
        <sz val="7"/>
        <color theme="1"/>
        <rFont val="Times New Roman"/>
        <family val="1"/>
      </rPr>
      <t xml:space="preserve">         </t>
    </r>
    <r>
      <rPr>
        <b/>
        <sz val="10"/>
        <color theme="1"/>
        <rFont val="Arial"/>
        <family val="2"/>
      </rPr>
      <t>20</t>
    </r>
    <r>
      <rPr>
        <sz val="10"/>
        <color theme="1"/>
        <rFont val="Arial"/>
        <family val="2"/>
      </rPr>
      <t xml:space="preserve"> Tage, die den indirekten Zeiten entsprechen. Sie werden gerundet mit 10% der Leistungszeit gewertet;</t>
    </r>
  </si>
  <si>
    <r>
      <t>·</t>
    </r>
    <r>
      <rPr>
        <sz val="7"/>
        <color theme="1"/>
        <rFont val="Times New Roman"/>
        <family val="1"/>
      </rPr>
      <t xml:space="preserve">         </t>
    </r>
    <r>
      <rPr>
        <b/>
        <sz val="10"/>
        <color theme="1"/>
        <rFont val="Arial"/>
        <family val="2"/>
      </rPr>
      <t>10</t>
    </r>
    <r>
      <rPr>
        <sz val="10"/>
        <color theme="1"/>
        <rFont val="Arial"/>
        <family val="2"/>
      </rPr>
      <t xml:space="preserve"> Tage, an denen keine Leistungen für das Kind erbracht werden. Sie entsprechen gerundet 5% der Leistungszeit;</t>
    </r>
  </si>
  <si>
    <r>
      <t>·</t>
    </r>
    <r>
      <rPr>
        <sz val="7"/>
        <color theme="1"/>
        <rFont val="Times New Roman"/>
        <family val="1"/>
      </rPr>
      <t xml:space="preserve">         </t>
    </r>
    <r>
      <rPr>
        <b/>
        <sz val="10"/>
        <color theme="1"/>
        <rFont val="Arial"/>
        <family val="2"/>
      </rPr>
      <t>30</t>
    </r>
    <r>
      <rPr>
        <sz val="10"/>
        <color theme="1"/>
        <rFont val="Arial"/>
        <family val="2"/>
      </rPr>
      <t xml:space="preserve"> Tage, die dem durchschnittlichen Urlaubsanspruch entsprechen.</t>
    </r>
  </si>
  <si>
    <t>Angesetztes Bruttoarbeitgeberentgelt in der Kalkulation:</t>
  </si>
  <si>
    <t>An den 10 Tagen in der schulfreien Zeit ist von den Mitarbeiter*innen des Leistungserbringers keine Leistung zu erbringen. In dieser Hinsicht ist auch vom Leistungsträger kein Entgelt zu zahlen. Deshalb ist das Bruttoarbeitgeberentgelt in der Kalkulation um 5% auf 95% zu reduziert, damit bei einer ganzjährigen, durchgängigen Zahlung der Monatspauschalen keine Unterbrechung von 10 Tagen zu berücksichtigen ist.</t>
  </si>
  <si>
    <t>Umsetzung der Leistung bezogen auf die bewilligten Wochenstunden:</t>
  </si>
  <si>
    <t>Erläuterung zum Arbeitszeitmodell Schulbegleitung</t>
  </si>
  <si>
    <t>0,95 VK wg Ferienzeiten!</t>
  </si>
  <si>
    <t>Kosten je Leistungsstunde</t>
  </si>
  <si>
    <t>Auslastung</t>
  </si>
  <si>
    <t>Ausfallzeiten</t>
  </si>
  <si>
    <t>Schlüssel 1 zu 40</t>
  </si>
  <si>
    <t>Wie bei Kita 4%</t>
  </si>
  <si>
    <t>Gruppe A: Kräfte ohne Formalqualifikation</t>
  </si>
  <si>
    <t>Gruppe B: Kräfte mit päd. Grundqualifikation</t>
  </si>
  <si>
    <t>Gruppe C: Erzieher:in, HEP vgl.</t>
  </si>
  <si>
    <t>Fachliche Leitung</t>
  </si>
  <si>
    <t>Bei Anwendung anderer Tarifverträge ist die o.g. Eingruppierungsvorgabe des TV-L S analog anzuwenden</t>
  </si>
  <si>
    <t>Gruppe A (Kräfte ohne Formalqualifikation) = S2 TV-L S, Gruppe B (Kräfte mit päd. Grundqualifikation) = S3 TV-L S, Gruppe C (Erzieher:innen / HEP vgl).= S8a TV-L S, Fachliche Leitung = S12 TV-L S</t>
  </si>
  <si>
    <t>Richtwert Eingruppierung auf Basis TV-L S</t>
  </si>
  <si>
    <r>
      <t xml:space="preserve">Zur Erläuterung wird hier beispielhaft von einer bewilligten Leistungszeit von 30 Stunden/Woche ausgegangen. Die Zeit, in der die Leistung zu erbringen ist, ergibt sich aus 90% direkte Leistung (190 Schultagen) und 10% indirekte Leistung (20 Tagen), die in der schulfreien Zeit liegen. Da die 10% indirekte Leistung vorwiegend nicht in der schulfreien Zeit erbracht werden kann, ist sie auf die 190 Schultage zu verteilen. </t>
    </r>
    <r>
      <rPr>
        <b/>
        <u/>
        <sz val="10"/>
        <color theme="1"/>
        <rFont val="Arial"/>
        <family val="2"/>
      </rPr>
      <t>Beispielhaft</t>
    </r>
    <r>
      <rPr>
        <u/>
        <sz val="10"/>
        <color theme="1"/>
        <rFont val="Arial"/>
        <family val="2"/>
      </rPr>
      <t xml:space="preserve"> bedeutet dies, dass bei einer </t>
    </r>
    <r>
      <rPr>
        <b/>
        <u/>
        <sz val="10"/>
        <color theme="1"/>
        <rFont val="Arial"/>
        <family val="2"/>
      </rPr>
      <t>Bewilligung von 30 Stunden/Woche</t>
    </r>
    <r>
      <rPr>
        <u/>
        <sz val="10"/>
        <color theme="1"/>
        <rFont val="Arial"/>
        <family val="2"/>
      </rPr>
      <t xml:space="preserve"> über den Zeitraum von 190 Schultagen</t>
    </r>
    <r>
      <rPr>
        <b/>
        <u/>
        <sz val="10"/>
        <color theme="1"/>
        <rFont val="Arial"/>
        <family val="2"/>
      </rPr>
      <t xml:space="preserve"> 33 Stunden/Woche direkte plus indirekte Zeiten</t>
    </r>
    <r>
      <rPr>
        <u/>
        <sz val="10"/>
        <color theme="1"/>
        <rFont val="Arial"/>
        <family val="2"/>
      </rPr>
      <t xml:space="preserve"> zu erbringen sind</t>
    </r>
    <r>
      <rPr>
        <sz val="10"/>
        <color theme="1"/>
        <rFont val="Arial"/>
        <family val="2"/>
      </rPr>
      <t>. Der Arbeitgeber schließt in diesem Beispiel einer Arbeitsvertrag mit 28,5 Std./ Woche = Kürzung um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</si>
</sst>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_-;\-* #,##0.00\ _€_-;_-* &quot;-&quot;??\ _€_-;_-@_-"/>
    <numFmt numFmtId="165" formatCode="#,##0.00\ &quot;€&quot;"/>
    <numFmt numFmtId="166" formatCode="#,##0.000\ &quot;€&quot;"/>
    <numFmt numFmtId="167" formatCode="0.0%"/>
    <numFmt numFmtId="168" formatCode="0.000%"/>
  </numFmts>
  <fonts count="18" x14ac:knownFonts="1">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11"/>
      <color theme="1"/>
      <name val="Arial"/>
      <family val="2"/>
    </font>
    <font>
      <sz val="11"/>
      <name val="Arial"/>
      <family val="2"/>
    </font>
    <font>
      <b/>
      <sz val="11"/>
      <name val="Arial"/>
      <family val="2"/>
    </font>
    <font>
      <b/>
      <u/>
      <sz val="11"/>
      <color theme="1"/>
      <name val="Arial"/>
      <family val="2"/>
    </font>
    <font>
      <b/>
      <sz val="10"/>
      <color theme="1"/>
      <name val="Arial"/>
      <family val="2"/>
    </font>
    <font>
      <sz val="10"/>
      <name val="Arial"/>
      <family val="2"/>
    </font>
    <font>
      <u/>
      <sz val="10"/>
      <color theme="1"/>
      <name val="Arial"/>
      <family val="2"/>
    </font>
    <font>
      <b/>
      <u/>
      <sz val="10"/>
      <color theme="1"/>
      <name val="Arial"/>
      <family val="2"/>
    </font>
    <font>
      <sz val="10"/>
      <color theme="1"/>
      <name val="Symbol"/>
      <family val="1"/>
      <charset val="2"/>
    </font>
    <font>
      <sz val="7"/>
      <color theme="1"/>
      <name val="Times New Roman"/>
      <family val="1"/>
    </font>
    <font>
      <b/>
      <sz val="10"/>
      <color rgb="FFFF0000"/>
      <name val="Arial"/>
      <family val="2"/>
    </font>
    <font>
      <sz val="10"/>
      <color rgb="FFFF0000"/>
      <name val="Arial"/>
      <family val="2"/>
    </font>
    <font>
      <u/>
      <sz val="10"/>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10">
    <xf numFmtId="0" fontId="0" fillId="0" borderId="0" xfId="0"/>
    <xf numFmtId="0" fontId="2" fillId="0" borderId="0" xfId="0" applyFont="1"/>
    <xf numFmtId="165" fontId="5" fillId="3" borderId="1" xfId="0" applyNumberFormat="1" applyFont="1" applyFill="1" applyBorder="1" applyAlignment="1" applyProtection="1">
      <alignment horizontal="right" vertical="center"/>
      <protection locked="0"/>
    </xf>
    <xf numFmtId="0" fontId="5" fillId="3" borderId="1" xfId="0" applyNumberFormat="1" applyFont="1" applyFill="1" applyBorder="1" applyAlignment="1" applyProtection="1">
      <alignment horizontal="right" vertical="center"/>
      <protection locked="0"/>
    </xf>
    <xf numFmtId="0" fontId="7" fillId="0" borderId="0" xfId="0" applyFont="1"/>
    <xf numFmtId="0" fontId="2" fillId="0" borderId="0" xfId="0" applyFont="1" applyBorder="1" applyProtection="1"/>
    <xf numFmtId="0" fontId="2" fillId="2" borderId="0" xfId="0" applyFont="1" applyFill="1" applyBorder="1" applyProtection="1"/>
    <xf numFmtId="44" fontId="2" fillId="2" borderId="0" xfId="3" applyFont="1" applyFill="1" applyBorder="1" applyAlignment="1" applyProtection="1">
      <alignment horizontal="right"/>
    </xf>
    <xf numFmtId="44" fontId="2" fillId="2" borderId="0" xfId="3" applyFont="1" applyFill="1" applyBorder="1" applyProtection="1"/>
    <xf numFmtId="0" fontId="0" fillId="0" borderId="0" xfId="0" applyBorder="1" applyProtection="1"/>
    <xf numFmtId="0" fontId="0" fillId="0" borderId="0" xfId="0" applyProtection="1"/>
    <xf numFmtId="0" fontId="2" fillId="0" borderId="0" xfId="0" applyFont="1" applyProtection="1"/>
    <xf numFmtId="0" fontId="3" fillId="0" borderId="11" xfId="0" applyFont="1" applyBorder="1" applyProtection="1"/>
    <xf numFmtId="0" fontId="3" fillId="2" borderId="4" xfId="0" applyFont="1" applyFill="1" applyBorder="1" applyProtection="1"/>
    <xf numFmtId="44" fontId="4" fillId="2" borderId="4" xfId="3" applyFont="1" applyFill="1" applyBorder="1" applyAlignment="1" applyProtection="1">
      <alignment horizontal="right"/>
    </xf>
    <xf numFmtId="44" fontId="4" fillId="2" borderId="4" xfId="3" applyFont="1" applyFill="1" applyBorder="1" applyProtection="1"/>
    <xf numFmtId="0" fontId="4" fillId="2" borderId="12"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4" xfId="0" applyFont="1" applyFill="1" applyBorder="1" applyProtection="1"/>
    <xf numFmtId="0" fontId="0" fillId="0" borderId="12" xfId="0" applyBorder="1" applyProtection="1"/>
    <xf numFmtId="0" fontId="4" fillId="2" borderId="5" xfId="0" applyFont="1" applyFill="1" applyBorder="1" applyProtection="1"/>
    <xf numFmtId="0" fontId="4" fillId="2" borderId="0" xfId="0" applyFont="1" applyFill="1" applyBorder="1" applyProtection="1"/>
    <xf numFmtId="44" fontId="4" fillId="2" borderId="0" xfId="3" applyFont="1" applyFill="1" applyBorder="1" applyAlignment="1" applyProtection="1">
      <alignment horizontal="right"/>
    </xf>
    <xf numFmtId="44" fontId="4" fillId="2" borderId="0" xfId="3" applyFont="1" applyFill="1" applyBorder="1" applyProtection="1"/>
    <xf numFmtId="0" fontId="4" fillId="2" borderId="6"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0" fillId="0" borderId="6" xfId="0" applyBorder="1" applyProtection="1"/>
    <xf numFmtId="2" fontId="4" fillId="2" borderId="6" xfId="0" applyNumberFormat="1" applyFont="1" applyFill="1" applyBorder="1" applyAlignment="1" applyProtection="1">
      <alignment horizontal="center" vertical="center"/>
    </xf>
    <xf numFmtId="2" fontId="4" fillId="2" borderId="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9" fontId="2" fillId="0" borderId="0" xfId="2" applyFont="1" applyProtection="1"/>
    <xf numFmtId="44" fontId="2" fillId="0" borderId="0" xfId="3" applyFont="1" applyProtection="1"/>
    <xf numFmtId="44" fontId="4" fillId="0" borderId="13" xfId="3" applyFont="1" applyBorder="1" applyAlignment="1" applyProtection="1">
      <alignment horizontal="center"/>
    </xf>
    <xf numFmtId="44" fontId="4" fillId="0" borderId="14" xfId="3" applyFont="1" applyBorder="1" applyAlignment="1" applyProtection="1">
      <alignment horizontal="center"/>
    </xf>
    <xf numFmtId="2" fontId="4" fillId="2" borderId="6" xfId="0" applyNumberFormat="1" applyFont="1" applyFill="1" applyBorder="1" applyAlignment="1" applyProtection="1">
      <alignment horizontal="left" vertical="center"/>
    </xf>
    <xf numFmtId="2" fontId="4" fillId="2" borderId="0" xfId="0" applyNumberFormat="1" applyFont="1" applyFill="1" applyBorder="1" applyAlignment="1" applyProtection="1">
      <alignment horizontal="left" vertical="center"/>
    </xf>
    <xf numFmtId="165" fontId="2" fillId="0" borderId="0" xfId="0" applyNumberFormat="1" applyFont="1" applyProtection="1"/>
    <xf numFmtId="10" fontId="2" fillId="0" borderId="0" xfId="2" applyNumberFormat="1" applyFont="1" applyProtection="1"/>
    <xf numFmtId="165" fontId="4" fillId="2" borderId="6" xfId="0" applyNumberFormat="1" applyFont="1" applyFill="1" applyBorder="1" applyAlignment="1" applyProtection="1">
      <alignment horizontal="left" vertical="center"/>
    </xf>
    <xf numFmtId="165" fontId="4" fillId="2" borderId="0" xfId="0" applyNumberFormat="1" applyFont="1" applyFill="1" applyBorder="1" applyAlignment="1" applyProtection="1">
      <alignment horizontal="left" vertical="center"/>
    </xf>
    <xf numFmtId="44" fontId="2" fillId="0" borderId="0" xfId="0" applyNumberFormat="1" applyFont="1" applyProtection="1"/>
    <xf numFmtId="0" fontId="6" fillId="2" borderId="0" xfId="0" applyFont="1" applyFill="1" applyBorder="1" applyAlignment="1" applyProtection="1">
      <alignment horizontal="left" vertical="center"/>
    </xf>
    <xf numFmtId="0" fontId="4" fillId="2" borderId="0" xfId="0" applyNumberFormat="1" applyFont="1" applyFill="1" applyBorder="1" applyAlignment="1" applyProtection="1">
      <alignment horizontal="left" vertical="center"/>
    </xf>
    <xf numFmtId="0" fontId="5" fillId="2" borderId="1" xfId="1" applyNumberFormat="1" applyFont="1" applyFill="1" applyBorder="1" applyAlignment="1" applyProtection="1">
      <alignment horizontal="right" vertical="center"/>
    </xf>
    <xf numFmtId="2" fontId="4" fillId="2" borderId="1" xfId="0" applyNumberFormat="1" applyFont="1" applyFill="1" applyBorder="1" applyAlignment="1" applyProtection="1">
      <alignment horizontal="right" vertical="center"/>
    </xf>
    <xf numFmtId="44" fontId="0" fillId="0" borderId="0" xfId="3" applyFont="1" applyBorder="1" applyAlignment="1" applyProtection="1">
      <alignment horizontal="right"/>
    </xf>
    <xf numFmtId="44" fontId="0" fillId="0" borderId="0" xfId="3" applyFont="1" applyBorder="1" applyProtection="1"/>
    <xf numFmtId="0" fontId="5" fillId="0" borderId="9" xfId="0" applyFont="1" applyFill="1" applyBorder="1" applyAlignment="1" applyProtection="1">
      <alignment vertical="center"/>
    </xf>
    <xf numFmtId="2" fontId="5" fillId="0" borderId="1" xfId="0" applyNumberFormat="1" applyFont="1" applyFill="1" applyBorder="1" applyAlignment="1" applyProtection="1">
      <alignment horizontal="right" vertical="center"/>
    </xf>
    <xf numFmtId="2" fontId="5" fillId="2" borderId="1" xfId="2" applyNumberFormat="1" applyFont="1" applyFill="1" applyBorder="1" applyAlignment="1" applyProtection="1">
      <alignment horizontal="right" vertical="center"/>
    </xf>
    <xf numFmtId="0" fontId="5" fillId="2" borderId="0" xfId="0" applyFont="1" applyFill="1" applyBorder="1" applyAlignment="1" applyProtection="1">
      <alignment horizontal="left" vertical="center"/>
    </xf>
    <xf numFmtId="166" fontId="6" fillId="2" borderId="0" xfId="0" applyNumberFormat="1" applyFont="1" applyFill="1" applyBorder="1" applyAlignment="1" applyProtection="1">
      <alignment horizontal="left" vertical="center"/>
    </xf>
    <xf numFmtId="0" fontId="0" fillId="0" borderId="7" xfId="0" applyBorder="1" applyProtection="1"/>
    <xf numFmtId="44" fontId="0" fillId="0" borderId="0" xfId="3" applyFont="1" applyAlignment="1" applyProtection="1">
      <alignment horizontal="right"/>
    </xf>
    <xf numFmtId="44" fontId="0" fillId="0" borderId="0" xfId="3" applyFont="1" applyProtection="1"/>
    <xf numFmtId="9" fontId="5" fillId="2" borderId="0" xfId="2" applyFont="1" applyFill="1" applyBorder="1" applyAlignment="1" applyProtection="1">
      <alignment horizontal="left" vertical="center"/>
    </xf>
    <xf numFmtId="44" fontId="6" fillId="2" borderId="0" xfId="3" applyFont="1" applyFill="1" applyBorder="1" applyAlignment="1" applyProtection="1">
      <alignment horizontal="center" vertical="center"/>
    </xf>
    <xf numFmtId="165" fontId="6" fillId="2" borderId="0" xfId="0" applyNumberFormat="1" applyFont="1" applyFill="1" applyBorder="1" applyAlignment="1" applyProtection="1">
      <alignment horizontal="left" vertical="center"/>
    </xf>
    <xf numFmtId="0" fontId="0" fillId="0" borderId="0" xfId="0" applyFill="1" applyBorder="1" applyProtection="1"/>
    <xf numFmtId="165" fontId="3" fillId="2" borderId="0" xfId="0" applyNumberFormat="1" applyFont="1" applyFill="1" applyBorder="1" applyAlignment="1" applyProtection="1">
      <alignment horizontal="left" vertical="center"/>
    </xf>
    <xf numFmtId="44" fontId="6" fillId="2" borderId="0" xfId="3" applyFont="1" applyFill="1" applyBorder="1" applyAlignment="1" applyProtection="1">
      <alignment horizontal="right" vertical="center"/>
    </xf>
    <xf numFmtId="0" fontId="0" fillId="0" borderId="0" xfId="0" applyFill="1" applyProtection="1"/>
    <xf numFmtId="44" fontId="0" fillId="0" borderId="0" xfId="3" applyFont="1" applyFill="1" applyAlignment="1" applyProtection="1">
      <alignment horizontal="right"/>
    </xf>
    <xf numFmtId="44" fontId="0" fillId="0" borderId="0" xfId="3" applyFont="1" applyFill="1" applyProtection="1"/>
    <xf numFmtId="0" fontId="2" fillId="0" borderId="0" xfId="0" applyFont="1" applyFill="1" applyProtection="1"/>
    <xf numFmtId="0" fontId="0" fillId="2" borderId="0" xfId="0" applyFill="1" applyProtection="1"/>
    <xf numFmtId="44" fontId="0" fillId="2" borderId="0" xfId="3" applyFont="1" applyFill="1" applyAlignment="1" applyProtection="1">
      <alignment horizontal="right"/>
    </xf>
    <xf numFmtId="44" fontId="0" fillId="2" borderId="0" xfId="3" applyFont="1" applyFill="1" applyProtection="1"/>
    <xf numFmtId="4" fontId="2" fillId="4" borderId="1" xfId="0" applyNumberFormat="1" applyFont="1" applyFill="1" applyBorder="1"/>
    <xf numFmtId="4" fontId="2" fillId="0" borderId="1" xfId="0" applyNumberFormat="1" applyFont="1" applyBorder="1"/>
    <xf numFmtId="4" fontId="8" fillId="4" borderId="2" xfId="0" applyNumberFormat="1" applyFont="1" applyFill="1" applyBorder="1"/>
    <xf numFmtId="4" fontId="8" fillId="4" borderId="23" xfId="0" applyNumberFormat="1" applyFont="1" applyFill="1" applyBorder="1"/>
    <xf numFmtId="0" fontId="5" fillId="2" borderId="9"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0" xfId="0" applyFont="1" applyFill="1" applyBorder="1" applyAlignment="1" applyProtection="1">
      <alignment horizontal="left" vertical="center" wrapText="1"/>
      <protection locked="0"/>
    </xf>
    <xf numFmtId="0" fontId="2" fillId="0" borderId="6" xfId="0" applyFont="1" applyBorder="1" applyProtection="1"/>
    <xf numFmtId="165" fontId="5" fillId="0" borderId="0" xfId="0" applyNumberFormat="1" applyFont="1" applyFill="1" applyBorder="1" applyAlignment="1" applyProtection="1">
      <alignment horizontal="right" vertical="center"/>
      <protection locked="0"/>
    </xf>
    <xf numFmtId="4" fontId="8" fillId="4" borderId="1" xfId="0" applyNumberFormat="1" applyFont="1" applyFill="1" applyBorder="1"/>
    <xf numFmtId="165" fontId="5" fillId="2" borderId="1" xfId="0" applyNumberFormat="1" applyFont="1" applyFill="1" applyBorder="1" applyAlignment="1" applyProtection="1">
      <alignment horizontal="right" vertical="center"/>
    </xf>
    <xf numFmtId="0" fontId="8" fillId="0" borderId="1" xfId="0" applyFont="1" applyFill="1" applyBorder="1" applyAlignment="1">
      <alignment horizontal="center"/>
    </xf>
    <xf numFmtId="0" fontId="2" fillId="0" borderId="1" xfId="0" applyFont="1" applyFill="1" applyBorder="1"/>
    <xf numFmtId="4" fontId="2" fillId="0" borderId="1" xfId="0" applyNumberFormat="1" applyFont="1" applyFill="1" applyBorder="1"/>
    <xf numFmtId="4" fontId="9" fillId="0" borderId="1" xfId="0" applyNumberFormat="1" applyFont="1" applyFill="1" applyBorder="1"/>
    <xf numFmtId="4" fontId="8" fillId="5" borderId="1" xfId="0" applyNumberFormat="1" applyFont="1" applyFill="1" applyBorder="1"/>
    <xf numFmtId="0" fontId="4" fillId="0" borderId="0" xfId="0" applyFont="1"/>
    <xf numFmtId="0" fontId="2" fillId="5" borderId="1" xfId="0" applyFont="1" applyFill="1" applyBorder="1" applyAlignment="1">
      <alignment horizontal="center"/>
    </xf>
    <xf numFmtId="10" fontId="4" fillId="0" borderId="0" xfId="0" applyNumberFormat="1" applyFont="1"/>
    <xf numFmtId="0" fontId="8" fillId="5" borderId="10" xfId="0" applyFont="1" applyFill="1" applyBorder="1" applyAlignment="1">
      <alignment horizontal="center"/>
    </xf>
    <xf numFmtId="2" fontId="8" fillId="0" borderId="10" xfId="0" applyNumberFormat="1" applyFont="1" applyFill="1" applyBorder="1"/>
    <xf numFmtId="0" fontId="8" fillId="0" borderId="10" xfId="0" applyFont="1" applyFill="1" applyBorder="1" applyAlignment="1">
      <alignment horizontal="center"/>
    </xf>
    <xf numFmtId="0" fontId="2" fillId="5" borderId="10" xfId="0" applyFont="1" applyFill="1" applyBorder="1" applyAlignment="1">
      <alignment horizontal="center"/>
    </xf>
    <xf numFmtId="4" fontId="2" fillId="0" borderId="10" xfId="0" applyNumberFormat="1" applyFont="1" applyFill="1" applyBorder="1"/>
    <xf numFmtId="4" fontId="9" fillId="0" borderId="10" xfId="0" applyNumberFormat="1" applyFont="1" applyFill="1" applyBorder="1"/>
    <xf numFmtId="4" fontId="2" fillId="0" borderId="10" xfId="0" applyNumberFormat="1" applyFont="1" applyBorder="1"/>
    <xf numFmtId="4" fontId="8" fillId="4" borderId="10" xfId="0" applyNumberFormat="1" applyFont="1" applyFill="1" applyBorder="1"/>
    <xf numFmtId="4" fontId="8" fillId="5" borderId="10" xfId="0" applyNumberFormat="1" applyFont="1" applyFill="1" applyBorder="1"/>
    <xf numFmtId="4" fontId="2" fillId="4" borderId="10" xfId="0" applyNumberFormat="1" applyFont="1" applyFill="1" applyBorder="1"/>
    <xf numFmtId="4" fontId="8" fillId="4" borderId="29" xfId="0" applyNumberFormat="1" applyFont="1" applyFill="1" applyBorder="1"/>
    <xf numFmtId="4" fontId="8" fillId="4" borderId="30" xfId="0" applyNumberFormat="1" applyFont="1" applyFill="1" applyBorder="1"/>
    <xf numFmtId="0" fontId="2" fillId="0" borderId="1" xfId="0" applyFont="1" applyBorder="1"/>
    <xf numFmtId="0" fontId="2" fillId="0" borderId="1" xfId="0" applyFont="1" applyBorder="1" applyAlignment="1">
      <alignment wrapText="1"/>
    </xf>
    <xf numFmtId="0" fontId="2" fillId="0" borderId="1" xfId="0" applyFont="1" applyBorder="1" applyAlignment="1"/>
    <xf numFmtId="0" fontId="8" fillId="0" borderId="1" xfId="0" applyFont="1" applyBorder="1"/>
    <xf numFmtId="49" fontId="2" fillId="0" borderId="1" xfId="0" applyNumberFormat="1" applyFont="1" applyBorder="1"/>
    <xf numFmtId="49" fontId="2" fillId="0" borderId="1" xfId="0" applyNumberFormat="1" applyFont="1" applyFill="1" applyBorder="1"/>
    <xf numFmtId="0" fontId="2" fillId="0" borderId="1" xfId="0" applyFont="1" applyBorder="1" applyAlignment="1">
      <alignment horizontal="left" wrapText="1"/>
    </xf>
    <xf numFmtId="0" fontId="8" fillId="0" borderId="1" xfId="0" applyFont="1" applyFill="1" applyBorder="1"/>
    <xf numFmtId="0" fontId="2" fillId="0" borderId="0" xfId="0" applyFont="1" applyAlignment="1">
      <alignment horizontal="justify" vertical="center"/>
    </xf>
    <xf numFmtId="0" fontId="2" fillId="0" borderId="0" xfId="0" applyFont="1" applyAlignment="1">
      <alignment horizontal="left" vertical="center" wrapText="1"/>
    </xf>
    <xf numFmtId="0" fontId="0" fillId="0" borderId="0" xfId="0" applyAlignment="1">
      <alignment horizontal="left"/>
    </xf>
    <xf numFmtId="0" fontId="10" fillId="0" borderId="0" xfId="0" applyFont="1" applyAlignment="1">
      <alignment horizontal="left" vertical="center"/>
    </xf>
    <xf numFmtId="0" fontId="14" fillId="0" borderId="0" xfId="0" applyFont="1" applyAlignment="1" applyProtection="1">
      <alignment horizontal="center"/>
    </xf>
    <xf numFmtId="0" fontId="3" fillId="2" borderId="0" xfId="0" applyFont="1" applyFill="1" applyBorder="1" applyAlignment="1" applyProtection="1">
      <alignment horizontal="center" vertical="center"/>
    </xf>
    <xf numFmtId="2" fontId="4" fillId="2" borderId="0" xfId="0" applyNumberFormat="1" applyFont="1" applyFill="1" applyBorder="1" applyAlignment="1" applyProtection="1">
      <alignment horizontal="right" vertical="center"/>
    </xf>
    <xf numFmtId="0" fontId="5" fillId="2" borderId="0" xfId="0" applyNumberFormat="1" applyFont="1" applyFill="1" applyBorder="1" applyAlignment="1" applyProtection="1">
      <alignment horizontal="left" vertical="center"/>
    </xf>
    <xf numFmtId="2" fontId="5" fillId="2" borderId="0" xfId="2" applyNumberFormat="1" applyFont="1" applyFill="1" applyBorder="1" applyAlignment="1" applyProtection="1">
      <alignment horizontal="right" vertical="center"/>
    </xf>
    <xf numFmtId="167" fontId="5" fillId="2" borderId="0" xfId="0" applyNumberFormat="1" applyFont="1" applyFill="1" applyBorder="1" applyAlignment="1" applyProtection="1">
      <alignment horizontal="right" vertical="center"/>
    </xf>
    <xf numFmtId="0" fontId="0" fillId="0" borderId="4" xfId="0" applyBorder="1" applyProtection="1"/>
    <xf numFmtId="44" fontId="0" fillId="0" borderId="36" xfId="3" applyFont="1" applyBorder="1" applyProtection="1"/>
    <xf numFmtId="44" fontId="0" fillId="0" borderId="4" xfId="3" applyFont="1" applyBorder="1" applyProtection="1"/>
    <xf numFmtId="2" fontId="5" fillId="2" borderId="3" xfId="2" applyNumberFormat="1" applyFont="1" applyFill="1" applyBorder="1" applyAlignment="1" applyProtection="1">
      <alignment horizontal="right" vertical="center"/>
    </xf>
    <xf numFmtId="167" fontId="5" fillId="2" borderId="3" xfId="0" applyNumberFormat="1" applyFont="1" applyFill="1" applyBorder="1" applyAlignment="1" applyProtection="1">
      <alignment horizontal="right" vertical="center"/>
    </xf>
    <xf numFmtId="44" fontId="0" fillId="0" borderId="36" xfId="3" applyFont="1" applyBorder="1" applyAlignment="1" applyProtection="1">
      <alignment horizontal="right"/>
    </xf>
    <xf numFmtId="165" fontId="4" fillId="2" borderId="7" xfId="0" applyNumberFormat="1" applyFont="1" applyFill="1" applyBorder="1" applyAlignment="1" applyProtection="1">
      <alignment horizontal="left" vertical="center"/>
    </xf>
    <xf numFmtId="165" fontId="4" fillId="2" borderId="3" xfId="0" applyNumberFormat="1" applyFont="1" applyFill="1" applyBorder="1" applyAlignment="1" applyProtection="1">
      <alignment horizontal="left" vertical="center"/>
    </xf>
    <xf numFmtId="0" fontId="5" fillId="2" borderId="3" xfId="0" applyNumberFormat="1" applyFont="1" applyFill="1" applyBorder="1" applyAlignment="1" applyProtection="1">
      <alignment horizontal="left" vertical="center"/>
    </xf>
    <xf numFmtId="167" fontId="5" fillId="2" borderId="1" xfId="0" applyNumberFormat="1" applyFont="1" applyFill="1" applyBorder="1" applyAlignment="1" applyProtection="1">
      <alignment vertical="center"/>
    </xf>
    <xf numFmtId="0" fontId="15" fillId="5" borderId="1" xfId="0" applyFont="1" applyFill="1" applyBorder="1"/>
    <xf numFmtId="4" fontId="14" fillId="5" borderId="10" xfId="0" applyNumberFormat="1" applyFont="1" applyFill="1" applyBorder="1"/>
    <xf numFmtId="4" fontId="14" fillId="5" borderId="1" xfId="0" applyNumberFormat="1" applyFont="1" applyFill="1" applyBorder="1"/>
    <xf numFmtId="0" fontId="4" fillId="2" borderId="19" xfId="0" applyFont="1" applyFill="1" applyBorder="1" applyAlignment="1" applyProtection="1">
      <alignment horizontal="left" vertical="center" wrapText="1"/>
    </xf>
    <xf numFmtId="0" fontId="3" fillId="2" borderId="20" xfId="0" applyFont="1" applyFill="1" applyBorder="1" applyAlignment="1" applyProtection="1">
      <alignment horizontal="left" vertical="center"/>
    </xf>
    <xf numFmtId="165" fontId="6" fillId="2" borderId="27" xfId="3" applyNumberFormat="1" applyFont="1" applyFill="1" applyBorder="1" applyAlignment="1" applyProtection="1">
      <alignment horizontal="center" vertical="center"/>
    </xf>
    <xf numFmtId="165" fontId="6" fillId="2" borderId="25" xfId="3" applyNumberFormat="1" applyFont="1" applyFill="1" applyBorder="1" applyAlignment="1" applyProtection="1">
      <alignment horizontal="center" vertical="center"/>
    </xf>
    <xf numFmtId="165" fontId="6" fillId="2" borderId="21" xfId="3" applyNumberFormat="1" applyFont="1" applyFill="1" applyBorder="1" applyAlignment="1" applyProtection="1">
      <alignment horizontal="center" vertical="center"/>
    </xf>
    <xf numFmtId="165" fontId="6" fillId="2" borderId="22" xfId="3" applyNumberFormat="1" applyFont="1" applyFill="1" applyBorder="1" applyAlignment="1" applyProtection="1">
      <alignment horizontal="center" vertical="center"/>
    </xf>
    <xf numFmtId="0" fontId="4" fillId="2" borderId="19" xfId="0" applyFont="1" applyFill="1" applyBorder="1" applyAlignment="1" applyProtection="1">
      <alignment vertical="center" wrapText="1"/>
    </xf>
    <xf numFmtId="0" fontId="4" fillId="2" borderId="18" xfId="0" applyFont="1" applyFill="1" applyBorder="1" applyAlignment="1" applyProtection="1">
      <alignment vertical="center" wrapText="1"/>
    </xf>
    <xf numFmtId="9" fontId="5" fillId="2" borderId="32" xfId="3" applyNumberFormat="1" applyFont="1" applyFill="1" applyBorder="1" applyAlignment="1" applyProtection="1">
      <alignment horizontal="center" vertical="center"/>
    </xf>
    <xf numFmtId="44" fontId="5" fillId="2" borderId="34" xfId="3" applyFont="1" applyFill="1" applyBorder="1" applyAlignment="1" applyProtection="1">
      <alignment horizontal="center" vertical="center"/>
    </xf>
    <xf numFmtId="44" fontId="5" fillId="2" borderId="33" xfId="3" applyFont="1" applyFill="1" applyBorder="1" applyAlignment="1" applyProtection="1">
      <alignment horizontal="center" vertical="center"/>
    </xf>
    <xf numFmtId="44" fontId="5" fillId="2" borderId="35" xfId="3" applyFont="1" applyFill="1" applyBorder="1" applyAlignment="1" applyProtection="1">
      <alignment horizontal="center" vertical="center"/>
    </xf>
    <xf numFmtId="0" fontId="4" fillId="2" borderId="23"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44" fontId="3" fillId="2" borderId="11" xfId="3" applyFont="1" applyFill="1" applyBorder="1" applyAlignment="1" applyProtection="1">
      <alignment horizontal="center" vertical="center"/>
    </xf>
    <xf numFmtId="44" fontId="3" fillId="2" borderId="12" xfId="3" applyFont="1" applyFill="1" applyBorder="1" applyAlignment="1" applyProtection="1">
      <alignment horizontal="center" vertical="center"/>
    </xf>
    <xf numFmtId="44" fontId="3" fillId="2" borderId="8" xfId="3" applyFont="1" applyFill="1" applyBorder="1" applyAlignment="1" applyProtection="1">
      <alignment horizontal="center" vertical="center"/>
    </xf>
    <xf numFmtId="44" fontId="3" fillId="2" borderId="7" xfId="3" applyFont="1" applyFill="1" applyBorder="1" applyAlignment="1" applyProtection="1">
      <alignment horizontal="center" vertical="center"/>
    </xf>
    <xf numFmtId="44" fontId="4" fillId="2" borderId="24" xfId="3" applyFont="1" applyFill="1" applyBorder="1" applyAlignment="1" applyProtection="1">
      <alignment horizontal="right" vertical="center"/>
    </xf>
    <xf numFmtId="44" fontId="4" fillId="2" borderId="25" xfId="3" applyFont="1" applyFill="1" applyBorder="1" applyAlignment="1" applyProtection="1">
      <alignment horizontal="right" vertical="center"/>
    </xf>
    <xf numFmtId="44" fontId="4" fillId="2" borderId="26" xfId="3" applyFont="1" applyFill="1" applyBorder="1" applyAlignment="1" applyProtection="1">
      <alignment horizontal="right" vertical="center"/>
    </xf>
    <xf numFmtId="44" fontId="4" fillId="2" borderId="27" xfId="3" applyFont="1" applyFill="1" applyBorder="1" applyAlignment="1" applyProtection="1">
      <alignment horizontal="right" vertical="center"/>
    </xf>
    <xf numFmtId="44" fontId="5" fillId="2" borderId="24" xfId="3" applyFont="1" applyFill="1" applyBorder="1" applyAlignment="1" applyProtection="1">
      <alignment vertical="center"/>
    </xf>
    <xf numFmtId="44" fontId="5" fillId="2" borderId="25" xfId="3" applyFont="1" applyFill="1" applyBorder="1" applyAlignment="1" applyProtection="1">
      <alignment vertical="center"/>
    </xf>
    <xf numFmtId="44" fontId="5" fillId="2" borderId="26" xfId="3" applyFont="1" applyFill="1" applyBorder="1" applyAlignment="1" applyProtection="1">
      <alignment vertical="center"/>
    </xf>
    <xf numFmtId="44" fontId="5" fillId="2" borderId="27" xfId="3" applyFont="1" applyFill="1" applyBorder="1" applyAlignment="1" applyProtection="1">
      <alignment vertical="center"/>
    </xf>
    <xf numFmtId="44" fontId="4" fillId="2" borderId="26" xfId="3" applyNumberFormat="1" applyFont="1" applyFill="1" applyBorder="1" applyAlignment="1" applyProtection="1">
      <alignment horizontal="right" vertical="center"/>
    </xf>
    <xf numFmtId="44" fontId="4" fillId="2" borderId="27" xfId="3" applyNumberFormat="1" applyFont="1" applyFill="1" applyBorder="1" applyAlignment="1" applyProtection="1">
      <alignment horizontal="right" vertical="center"/>
    </xf>
    <xf numFmtId="0" fontId="4" fillId="0" borderId="17" xfId="0" applyFont="1" applyFill="1" applyBorder="1" applyAlignment="1" applyProtection="1">
      <alignment vertical="center"/>
    </xf>
    <xf numFmtId="0" fontId="4" fillId="0" borderId="18" xfId="0" applyFont="1" applyFill="1" applyBorder="1" applyAlignment="1" applyProtection="1">
      <alignment vertical="center"/>
    </xf>
    <xf numFmtId="44" fontId="4" fillId="0" borderId="15" xfId="3" applyFont="1" applyFill="1" applyBorder="1" applyAlignment="1" applyProtection="1">
      <alignment vertical="center"/>
    </xf>
    <xf numFmtId="44" fontId="4" fillId="2" borderId="16" xfId="3" applyFont="1" applyFill="1" applyBorder="1" applyAlignment="1" applyProtection="1">
      <alignment vertical="center"/>
    </xf>
    <xf numFmtId="44" fontId="4" fillId="2" borderId="15" xfId="3" applyNumberFormat="1" applyFont="1" applyFill="1" applyBorder="1" applyAlignment="1" applyProtection="1">
      <alignment horizontal="right" vertical="center"/>
    </xf>
    <xf numFmtId="44" fontId="4" fillId="2" borderId="16" xfId="3" applyNumberFormat="1" applyFont="1" applyFill="1" applyBorder="1" applyAlignment="1" applyProtection="1">
      <alignment horizontal="right" vertical="center"/>
    </xf>
    <xf numFmtId="0" fontId="4" fillId="2" borderId="19" xfId="0" applyFont="1" applyFill="1" applyBorder="1" applyAlignment="1" applyProtection="1">
      <alignment vertical="center"/>
    </xf>
    <xf numFmtId="44" fontId="5" fillId="2" borderId="15" xfId="0" applyNumberFormat="1" applyFont="1" applyFill="1" applyBorder="1" applyAlignment="1" applyProtection="1">
      <alignment vertical="center"/>
    </xf>
    <xf numFmtId="44" fontId="5" fillId="2" borderId="10" xfId="0" applyNumberFormat="1" applyFont="1" applyFill="1" applyBorder="1" applyAlignment="1" applyProtection="1">
      <alignment vertical="center"/>
    </xf>
    <xf numFmtId="44" fontId="5" fillId="2" borderId="31" xfId="0" applyNumberFormat="1" applyFont="1" applyFill="1" applyBorder="1" applyAlignment="1" applyProtection="1">
      <alignment horizontal="right" vertical="center"/>
    </xf>
    <xf numFmtId="44" fontId="5" fillId="2" borderId="16" xfId="0" applyNumberFormat="1" applyFont="1" applyFill="1" applyBorder="1" applyAlignment="1" applyProtection="1">
      <alignment horizontal="right" vertical="center"/>
    </xf>
    <xf numFmtId="44" fontId="5" fillId="2" borderId="15" xfId="0" applyNumberFormat="1" applyFont="1" applyFill="1" applyBorder="1" applyAlignment="1" applyProtection="1">
      <alignment horizontal="right" vertical="center"/>
    </xf>
    <xf numFmtId="44" fontId="5" fillId="2" borderId="10" xfId="0" applyNumberFormat="1" applyFont="1" applyFill="1" applyBorder="1" applyAlignment="1" applyProtection="1">
      <alignment horizontal="right" vertical="center"/>
    </xf>
    <xf numFmtId="44" fontId="5" fillId="2" borderId="16" xfId="3" applyFont="1" applyFill="1" applyBorder="1" applyAlignment="1" applyProtection="1">
      <alignment vertical="center"/>
    </xf>
    <xf numFmtId="44" fontId="5" fillId="2" borderId="15" xfId="3" applyFont="1" applyFill="1" applyBorder="1" applyAlignment="1" applyProtection="1">
      <alignment horizontal="right" vertical="center"/>
    </xf>
    <xf numFmtId="44" fontId="5" fillId="2" borderId="16" xfId="3" applyFont="1" applyFill="1" applyBorder="1" applyAlignment="1" applyProtection="1">
      <alignment horizontal="right" vertical="center"/>
    </xf>
    <xf numFmtId="165" fontId="5" fillId="2" borderId="32" xfId="3" applyNumberFormat="1" applyFont="1" applyFill="1" applyBorder="1" applyAlignment="1" applyProtection="1">
      <alignment horizontal="center" vertical="center"/>
    </xf>
    <xf numFmtId="165" fontId="5" fillId="2" borderId="34" xfId="3" applyNumberFormat="1" applyFont="1" applyFill="1" applyBorder="1" applyAlignment="1" applyProtection="1">
      <alignment horizontal="center" vertical="center"/>
    </xf>
    <xf numFmtId="165" fontId="5" fillId="2" borderId="33" xfId="3" applyNumberFormat="1" applyFont="1" applyFill="1" applyBorder="1" applyAlignment="1" applyProtection="1">
      <alignment horizontal="center" vertical="center"/>
    </xf>
    <xf numFmtId="165" fontId="5" fillId="2" borderId="35" xfId="3" applyNumberFormat="1" applyFont="1" applyFill="1" applyBorder="1" applyAlignment="1" applyProtection="1">
      <alignment horizontal="center" vertical="center"/>
    </xf>
    <xf numFmtId="0" fontId="4" fillId="2" borderId="18" xfId="0"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4" fillId="2" borderId="9"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44" fontId="5" fillId="2" borderId="24" xfId="3" applyFont="1" applyFill="1" applyBorder="1" applyAlignment="1" applyProtection="1">
      <alignment horizontal="right" vertical="center"/>
    </xf>
    <xf numFmtId="44" fontId="5" fillId="2" borderId="25" xfId="3" applyFont="1" applyFill="1" applyBorder="1" applyAlignment="1" applyProtection="1">
      <alignment horizontal="right" vertical="center"/>
    </xf>
    <xf numFmtId="44" fontId="5" fillId="2" borderId="26" xfId="3" applyFont="1" applyFill="1" applyBorder="1" applyAlignment="1" applyProtection="1">
      <alignment horizontal="right" vertical="center"/>
    </xf>
    <xf numFmtId="44" fontId="5" fillId="2" borderId="27" xfId="3" applyFont="1" applyFill="1" applyBorder="1" applyAlignment="1" applyProtection="1">
      <alignment horizontal="right" vertical="center"/>
    </xf>
    <xf numFmtId="44" fontId="5" fillId="2" borderId="15" xfId="3" applyFont="1" applyFill="1" applyBorder="1" applyAlignment="1" applyProtection="1">
      <alignment vertical="center"/>
    </xf>
    <xf numFmtId="0" fontId="12"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0" xfId="0" applyFont="1" applyFill="1" applyBorder="1" applyProtection="1"/>
    <xf numFmtId="0" fontId="16" fillId="0" borderId="0" xfId="0" applyFont="1" applyProtection="1"/>
    <xf numFmtId="44" fontId="17" fillId="0" borderId="0" xfId="3" applyFont="1" applyBorder="1" applyAlignment="1" applyProtection="1">
      <alignment horizontal="right"/>
    </xf>
    <xf numFmtId="44" fontId="17" fillId="0" borderId="0" xfId="3" applyFont="1" applyBorder="1" applyProtection="1"/>
    <xf numFmtId="0" fontId="17" fillId="0" borderId="0" xfId="0" applyFont="1" applyBorder="1" applyProtection="1"/>
    <xf numFmtId="0" fontId="9" fillId="0" borderId="0" xfId="0" applyFont="1" applyBorder="1" applyProtection="1"/>
    <xf numFmtId="165" fontId="5" fillId="2" borderId="0" xfId="0" applyNumberFormat="1" applyFont="1" applyFill="1" applyBorder="1" applyAlignment="1" applyProtection="1">
      <alignment horizontal="left" vertical="center"/>
    </xf>
    <xf numFmtId="0" fontId="7" fillId="2" borderId="0" xfId="0" applyFont="1" applyFill="1"/>
    <xf numFmtId="0" fontId="4" fillId="2" borderId="0" xfId="0" applyFont="1" applyFill="1"/>
    <xf numFmtId="168" fontId="4" fillId="2" borderId="0" xfId="0" applyNumberFormat="1" applyFont="1" applyFill="1"/>
  </cellXfs>
  <cellStyles count="4">
    <cellStyle name="Komma" xfId="1" builtinId="3"/>
    <cellStyle name="Prozent" xfId="2" builtinId="5"/>
    <cellStyle name="Standard" xfId="0" builtinId="0"/>
    <cellStyle name="Währung"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133350</xdr:rowOff>
    </xdr:from>
    <xdr:to>
      <xdr:col>7</xdr:col>
      <xdr:colOff>384715</xdr:colOff>
      <xdr:row>3</xdr:row>
      <xdr:rowOff>3190875</xdr:rowOff>
    </xdr:to>
    <xdr:pic>
      <xdr:nvPicPr>
        <xdr:cNvPr id="2" name="Grafik 1" descr="ModellDirekteIndirekteZeitenAV30.11.2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838200"/>
          <a:ext cx="484241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7"/>
  <sheetViews>
    <sheetView showGridLines="0" tabSelected="1" topLeftCell="A2" zoomScale="85" zoomScaleNormal="85" zoomScaleSheetLayoutView="100" zoomScalePageLayoutView="55" workbookViewId="0">
      <selection activeCell="C8" sqref="C8:C9"/>
    </sheetView>
  </sheetViews>
  <sheetFormatPr baseColWidth="10" defaultColWidth="11.42578125" defaultRowHeight="15" x14ac:dyDescent="0.25"/>
  <cols>
    <col min="1" max="1" width="2.28515625" style="10" customWidth="1"/>
    <col min="2" max="2" width="3" style="10" customWidth="1"/>
    <col min="3" max="3" width="41.5703125" style="10" customWidth="1"/>
    <col min="4" max="4" width="15.5703125" style="54" customWidth="1"/>
    <col min="5" max="9" width="15.5703125" style="55" customWidth="1"/>
    <col min="10" max="10" width="2" style="10" customWidth="1"/>
    <col min="11" max="11" width="2.42578125" style="10" customWidth="1"/>
    <col min="12" max="12" width="49.5703125" style="10" customWidth="1"/>
    <col min="13" max="13" width="9.85546875" style="10" customWidth="1"/>
    <col min="14" max="14" width="23" style="10" customWidth="1"/>
    <col min="15" max="15" width="2.85546875" style="10" customWidth="1"/>
    <col min="16" max="16" width="11.42578125" style="10"/>
    <col min="17" max="17" width="11.42578125" style="11"/>
    <col min="18" max="18" width="6.42578125" style="11" customWidth="1"/>
    <col min="19" max="22" width="11.42578125" style="11"/>
    <col min="23" max="23" width="8.42578125" style="11" customWidth="1"/>
    <col min="24" max="24" width="12.140625" style="11" bestFit="1" customWidth="1"/>
    <col min="25" max="29" width="11.42578125" style="11"/>
    <col min="30" max="16384" width="11.42578125" style="10"/>
  </cols>
  <sheetData>
    <row r="1" spans="1:27" ht="5.25" hidden="1" customHeight="1" x14ac:dyDescent="0.25">
      <c r="A1" s="5"/>
      <c r="B1" s="5"/>
      <c r="C1" s="6"/>
      <c r="D1" s="7"/>
      <c r="E1" s="8"/>
      <c r="F1" s="8"/>
      <c r="G1" s="8"/>
      <c r="H1" s="8"/>
      <c r="I1" s="8"/>
      <c r="J1" s="9"/>
      <c r="K1" s="9"/>
      <c r="L1" s="9"/>
      <c r="M1" s="9"/>
      <c r="N1" s="9"/>
      <c r="O1" s="9"/>
    </row>
    <row r="2" spans="1:27" ht="9.75" customHeight="1" thickBot="1" x14ac:dyDescent="0.3">
      <c r="A2" s="5"/>
      <c r="B2" s="5"/>
      <c r="C2" s="6"/>
      <c r="D2" s="7"/>
      <c r="E2" s="8"/>
      <c r="F2" s="8"/>
      <c r="G2" s="8"/>
      <c r="H2" s="8"/>
      <c r="I2" s="8"/>
      <c r="J2" s="9"/>
      <c r="K2" s="9"/>
      <c r="L2" s="9"/>
      <c r="M2" s="9"/>
      <c r="N2" s="9"/>
      <c r="O2" s="9"/>
    </row>
    <row r="3" spans="1:27" ht="22.5" customHeight="1" x14ac:dyDescent="0.25">
      <c r="A3" s="5"/>
      <c r="B3" s="12"/>
      <c r="C3" s="13"/>
      <c r="D3" s="14"/>
      <c r="E3" s="15"/>
      <c r="F3" s="15"/>
      <c r="G3" s="15"/>
      <c r="H3" s="15"/>
      <c r="I3" s="15"/>
      <c r="J3" s="16"/>
      <c r="K3" s="17"/>
      <c r="L3" s="13" t="s">
        <v>1</v>
      </c>
      <c r="M3" s="13"/>
      <c r="N3" s="18"/>
      <c r="O3" s="19"/>
    </row>
    <row r="4" spans="1:27" ht="22.5" customHeight="1" thickBot="1" x14ac:dyDescent="0.3">
      <c r="A4" s="5"/>
      <c r="B4" s="20"/>
      <c r="C4" s="21"/>
      <c r="D4" s="22"/>
      <c r="E4" s="23"/>
      <c r="F4" s="23"/>
      <c r="G4" s="23"/>
      <c r="H4" s="23"/>
      <c r="I4" s="23"/>
      <c r="J4" s="24"/>
      <c r="K4" s="25"/>
      <c r="L4" s="26" t="s">
        <v>5</v>
      </c>
      <c r="M4" s="26"/>
      <c r="N4" s="113" t="s">
        <v>6</v>
      </c>
      <c r="O4" s="27"/>
    </row>
    <row r="5" spans="1:27" ht="17.25" customHeight="1" x14ac:dyDescent="0.25">
      <c r="A5" s="5"/>
      <c r="B5" s="20"/>
      <c r="C5" s="25"/>
      <c r="D5" s="145" t="s">
        <v>2</v>
      </c>
      <c r="E5" s="146"/>
      <c r="F5" s="145" t="s">
        <v>3</v>
      </c>
      <c r="G5" s="146"/>
      <c r="H5" s="145" t="s">
        <v>46</v>
      </c>
      <c r="I5" s="146"/>
      <c r="J5" s="28"/>
      <c r="K5" s="29"/>
      <c r="L5" s="25" t="s">
        <v>0</v>
      </c>
      <c r="M5" s="25"/>
      <c r="N5" s="112" t="s">
        <v>84</v>
      </c>
      <c r="O5" s="27"/>
    </row>
    <row r="6" spans="1:27" ht="32.25" customHeight="1" thickBot="1" x14ac:dyDescent="0.3">
      <c r="A6" s="5"/>
      <c r="B6" s="20"/>
      <c r="C6" s="9"/>
      <c r="D6" s="147"/>
      <c r="E6" s="148"/>
      <c r="F6" s="147"/>
      <c r="G6" s="148"/>
      <c r="H6" s="147"/>
      <c r="I6" s="148"/>
      <c r="J6" s="28"/>
      <c r="K6" s="29"/>
      <c r="L6" s="196" t="s">
        <v>90</v>
      </c>
      <c r="M6" s="197"/>
      <c r="N6" s="2">
        <v>0</v>
      </c>
      <c r="O6" s="27"/>
      <c r="T6" s="31"/>
      <c r="U6" s="32"/>
    </row>
    <row r="7" spans="1:27" ht="32.25" customHeight="1" thickBot="1" x14ac:dyDescent="0.3">
      <c r="A7" s="5"/>
      <c r="B7" s="20"/>
      <c r="C7" s="9"/>
      <c r="D7" s="33" t="s">
        <v>7</v>
      </c>
      <c r="E7" s="34" t="s">
        <v>8</v>
      </c>
      <c r="F7" s="33" t="s">
        <v>7</v>
      </c>
      <c r="G7" s="34" t="s">
        <v>8</v>
      </c>
      <c r="H7" s="33" t="s">
        <v>7</v>
      </c>
      <c r="I7" s="34" t="s">
        <v>8</v>
      </c>
      <c r="J7" s="35"/>
      <c r="K7" s="29"/>
      <c r="L7" s="196" t="s">
        <v>91</v>
      </c>
      <c r="M7" s="197"/>
      <c r="N7" s="2">
        <v>0</v>
      </c>
      <c r="O7" s="27"/>
      <c r="T7" s="31"/>
      <c r="U7" s="32"/>
    </row>
    <row r="8" spans="1:27" ht="32.25" customHeight="1" thickBot="1" x14ac:dyDescent="0.3">
      <c r="A8" s="5"/>
      <c r="B8" s="20"/>
      <c r="C8" s="143" t="s">
        <v>9</v>
      </c>
      <c r="D8" s="155">
        <f>N6</f>
        <v>0</v>
      </c>
      <c r="E8" s="153">
        <f>D8/N19</f>
        <v>0</v>
      </c>
      <c r="F8" s="157">
        <f>N7</f>
        <v>0</v>
      </c>
      <c r="G8" s="149">
        <f>F8/N19</f>
        <v>0</v>
      </c>
      <c r="H8" s="151">
        <f>N8</f>
        <v>0</v>
      </c>
      <c r="I8" s="149">
        <f>H8/N19</f>
        <v>0</v>
      </c>
      <c r="J8" s="35"/>
      <c r="K8" s="36"/>
      <c r="L8" s="196" t="s">
        <v>92</v>
      </c>
      <c r="M8" s="197"/>
      <c r="N8" s="2">
        <v>0</v>
      </c>
      <c r="O8" s="27"/>
      <c r="T8" s="31"/>
      <c r="U8" s="32"/>
    </row>
    <row r="9" spans="1:27" ht="24.6" customHeight="1" x14ac:dyDescent="0.25">
      <c r="A9" s="5"/>
      <c r="B9" s="20"/>
      <c r="C9" s="144"/>
      <c r="D9" s="156"/>
      <c r="E9" s="154"/>
      <c r="F9" s="158"/>
      <c r="G9" s="150"/>
      <c r="H9" s="152"/>
      <c r="I9" s="150"/>
      <c r="J9" s="35"/>
      <c r="K9" s="36"/>
      <c r="L9" s="75"/>
      <c r="M9" s="75"/>
      <c r="N9" s="77"/>
      <c r="O9" s="27"/>
      <c r="S9" s="37"/>
      <c r="T9" s="31"/>
      <c r="U9" s="32"/>
      <c r="X9" s="32"/>
      <c r="AA9" s="38"/>
    </row>
    <row r="10" spans="1:27" ht="24.6" customHeight="1" x14ac:dyDescent="0.25">
      <c r="A10" s="5"/>
      <c r="B10" s="20"/>
      <c r="C10" s="159" t="s">
        <v>10</v>
      </c>
      <c r="D10" s="161">
        <f>N12</f>
        <v>0</v>
      </c>
      <c r="E10" s="162">
        <f>D10/N19</f>
        <v>0</v>
      </c>
      <c r="F10" s="163">
        <f>N12</f>
        <v>0</v>
      </c>
      <c r="G10" s="164">
        <f>F10/N19</f>
        <v>0</v>
      </c>
      <c r="H10" s="163">
        <f>N12</f>
        <v>0</v>
      </c>
      <c r="I10" s="164">
        <f>H10/N19</f>
        <v>0</v>
      </c>
      <c r="J10" s="39"/>
      <c r="K10" s="36"/>
      <c r="L10" s="26" t="s">
        <v>11</v>
      </c>
      <c r="M10" s="25"/>
      <c r="N10" s="30" t="s">
        <v>6</v>
      </c>
      <c r="O10" s="27"/>
      <c r="S10" s="37"/>
      <c r="T10" s="38"/>
      <c r="U10" s="32"/>
      <c r="X10" s="32"/>
      <c r="AA10" s="38"/>
    </row>
    <row r="11" spans="1:27" ht="24.6" customHeight="1" x14ac:dyDescent="0.25">
      <c r="A11" s="5"/>
      <c r="B11" s="20"/>
      <c r="C11" s="160"/>
      <c r="D11" s="161"/>
      <c r="E11" s="162"/>
      <c r="F11" s="163"/>
      <c r="G11" s="164"/>
      <c r="H11" s="163"/>
      <c r="I11" s="164"/>
      <c r="J11" s="39"/>
      <c r="K11" s="40"/>
      <c r="L11" s="198" t="s">
        <v>93</v>
      </c>
      <c r="M11" s="199"/>
      <c r="N11" s="2">
        <v>0</v>
      </c>
      <c r="O11" s="27"/>
      <c r="T11" s="38"/>
      <c r="U11" s="32"/>
      <c r="AA11" s="38"/>
    </row>
    <row r="12" spans="1:27" ht="24.6" customHeight="1" x14ac:dyDescent="0.25">
      <c r="A12" s="5"/>
      <c r="B12" s="20"/>
      <c r="C12" s="137" t="s">
        <v>57</v>
      </c>
      <c r="D12" s="166">
        <f>(D8+D10)*0.08</f>
        <v>0</v>
      </c>
      <c r="E12" s="167">
        <f>(E8+E10)*0.08</f>
        <v>0</v>
      </c>
      <c r="F12" s="170">
        <f t="shared" ref="F12" si="0">(F8+F10)*0.08</f>
        <v>0</v>
      </c>
      <c r="G12" s="171">
        <f>(G8+G10)*0.08</f>
        <v>0</v>
      </c>
      <c r="H12" s="168">
        <f>(H8+H10)*0.08</f>
        <v>0</v>
      </c>
      <c r="I12" s="169">
        <f>(I8+I10)*0.08</f>
        <v>0</v>
      </c>
      <c r="J12" s="39"/>
      <c r="K12" s="40"/>
      <c r="L12" s="181" t="s">
        <v>88</v>
      </c>
      <c r="M12" s="182"/>
      <c r="N12" s="79">
        <f>N11/40</f>
        <v>0</v>
      </c>
      <c r="O12" s="27"/>
      <c r="S12" s="37"/>
      <c r="T12" s="31"/>
      <c r="U12" s="32"/>
      <c r="X12" s="32"/>
      <c r="Z12" s="37"/>
      <c r="AA12" s="38"/>
    </row>
    <row r="13" spans="1:27" ht="24.6" customHeight="1" x14ac:dyDescent="0.25">
      <c r="A13" s="5"/>
      <c r="B13" s="20"/>
      <c r="C13" s="165"/>
      <c r="D13" s="166"/>
      <c r="E13" s="167"/>
      <c r="F13" s="170"/>
      <c r="G13" s="171"/>
      <c r="H13" s="168"/>
      <c r="I13" s="169"/>
      <c r="J13" s="39"/>
      <c r="K13" s="40"/>
      <c r="O13" s="27"/>
      <c r="Z13" s="41"/>
    </row>
    <row r="14" spans="1:27" ht="24.6" customHeight="1" x14ac:dyDescent="0.25">
      <c r="A14" s="5"/>
      <c r="B14" s="20"/>
      <c r="C14" s="165" t="s">
        <v>67</v>
      </c>
      <c r="D14" s="189">
        <f>D8+D10+D12</f>
        <v>0</v>
      </c>
      <c r="E14" s="172">
        <f>E8+E10+E12</f>
        <v>0</v>
      </c>
      <c r="F14" s="173">
        <f>F8+F12+F10</f>
        <v>0</v>
      </c>
      <c r="G14" s="174">
        <f>G8+G10+G12</f>
        <v>0</v>
      </c>
      <c r="H14" s="173">
        <f>H8+H12+H10</f>
        <v>0</v>
      </c>
      <c r="I14" s="174">
        <f>I8+I10+I12</f>
        <v>0</v>
      </c>
      <c r="J14" s="39"/>
      <c r="K14" s="40"/>
      <c r="L14" s="42" t="s">
        <v>12</v>
      </c>
      <c r="M14" s="42"/>
      <c r="N14" s="43"/>
      <c r="O14" s="27"/>
    </row>
    <row r="15" spans="1:27" ht="24.6" customHeight="1" x14ac:dyDescent="0.25">
      <c r="A15" s="5"/>
      <c r="B15" s="20"/>
      <c r="C15" s="165"/>
      <c r="D15" s="189"/>
      <c r="E15" s="172"/>
      <c r="F15" s="173"/>
      <c r="G15" s="174"/>
      <c r="H15" s="173"/>
      <c r="I15" s="174"/>
      <c r="J15" s="39"/>
      <c r="K15" s="40"/>
      <c r="L15" s="73" t="s">
        <v>14</v>
      </c>
      <c r="M15" s="74"/>
      <c r="N15" s="44">
        <v>52.14</v>
      </c>
      <c r="O15" s="27"/>
    </row>
    <row r="16" spans="1:27" ht="24.6" customHeight="1" x14ac:dyDescent="0.25">
      <c r="A16" s="76"/>
      <c r="B16" s="21"/>
      <c r="C16" s="137" t="s">
        <v>58</v>
      </c>
      <c r="D16" s="155">
        <f t="shared" ref="D16:I16" si="1">D14*0.02</f>
        <v>0</v>
      </c>
      <c r="E16" s="153">
        <f t="shared" si="1"/>
        <v>0</v>
      </c>
      <c r="F16" s="187">
        <f t="shared" si="1"/>
        <v>0</v>
      </c>
      <c r="G16" s="185">
        <f t="shared" si="1"/>
        <v>0</v>
      </c>
      <c r="H16" s="187">
        <f t="shared" si="1"/>
        <v>0</v>
      </c>
      <c r="I16" s="185">
        <f t="shared" si="1"/>
        <v>0</v>
      </c>
      <c r="J16" s="39"/>
      <c r="K16" s="40"/>
      <c r="L16" s="73" t="s">
        <v>15</v>
      </c>
      <c r="M16" s="74"/>
      <c r="N16" s="3">
        <v>39.200000000000003</v>
      </c>
      <c r="O16" s="27"/>
    </row>
    <row r="17" spans="1:19" ht="24.6" customHeight="1" x14ac:dyDescent="0.25">
      <c r="A17" s="76"/>
      <c r="B17" s="21"/>
      <c r="C17" s="137"/>
      <c r="D17" s="156"/>
      <c r="E17" s="154"/>
      <c r="F17" s="188"/>
      <c r="G17" s="186"/>
      <c r="H17" s="188"/>
      <c r="I17" s="186"/>
      <c r="J17" s="39"/>
      <c r="K17" s="40"/>
      <c r="L17" s="73" t="s">
        <v>4</v>
      </c>
      <c r="M17" s="74"/>
      <c r="N17" s="45">
        <f>N16*N15</f>
        <v>2043.8880000000001</v>
      </c>
      <c r="O17" s="27"/>
    </row>
    <row r="18" spans="1:19" ht="24.6" customHeight="1" x14ac:dyDescent="0.25">
      <c r="A18" s="76"/>
      <c r="B18" s="21"/>
      <c r="C18" s="179" t="s">
        <v>85</v>
      </c>
      <c r="D18" s="175">
        <f>E14+E16</f>
        <v>0</v>
      </c>
      <c r="E18" s="176"/>
      <c r="F18" s="175">
        <f>G14+G16</f>
        <v>0</v>
      </c>
      <c r="G18" s="176"/>
      <c r="H18" s="175">
        <f>I14+I16</f>
        <v>0</v>
      </c>
      <c r="I18" s="176"/>
      <c r="J18" s="39"/>
      <c r="K18" s="40"/>
      <c r="L18" s="48" t="s">
        <v>87</v>
      </c>
      <c r="M18" s="127">
        <v>0.04</v>
      </c>
      <c r="N18" s="49">
        <f>N17*M18</f>
        <v>81.755520000000004</v>
      </c>
      <c r="O18" s="27"/>
    </row>
    <row r="19" spans="1:19" ht="24.6" customHeight="1" x14ac:dyDescent="0.25">
      <c r="A19" s="76"/>
      <c r="B19" s="21"/>
      <c r="C19" s="180"/>
      <c r="D19" s="177"/>
      <c r="E19" s="178"/>
      <c r="F19" s="177"/>
      <c r="G19" s="178"/>
      <c r="H19" s="177"/>
      <c r="I19" s="178"/>
      <c r="J19" s="39"/>
      <c r="K19" s="40"/>
      <c r="L19" s="183" t="s">
        <v>16</v>
      </c>
      <c r="M19" s="184"/>
      <c r="N19" s="50">
        <f>N17-N18</f>
        <v>1962.1324800000002</v>
      </c>
      <c r="O19" s="27"/>
    </row>
    <row r="20" spans="1:19" ht="24.6" customHeight="1" x14ac:dyDescent="0.25">
      <c r="A20" s="5"/>
      <c r="B20" s="20"/>
      <c r="C20" s="137" t="s">
        <v>86</v>
      </c>
      <c r="D20" s="139">
        <v>0.99</v>
      </c>
      <c r="E20" s="140"/>
      <c r="F20" s="139">
        <v>0.99</v>
      </c>
      <c r="G20" s="140"/>
      <c r="H20" s="139">
        <v>0.99</v>
      </c>
      <c r="I20" s="140"/>
      <c r="J20" s="39"/>
      <c r="K20" s="40"/>
      <c r="O20" s="27"/>
    </row>
    <row r="21" spans="1:19" ht="24.6" customHeight="1" x14ac:dyDescent="0.25">
      <c r="A21" s="5"/>
      <c r="B21" s="20"/>
      <c r="C21" s="138"/>
      <c r="D21" s="141"/>
      <c r="E21" s="142"/>
      <c r="F21" s="141"/>
      <c r="G21" s="142"/>
      <c r="H21" s="141"/>
      <c r="I21" s="142"/>
      <c r="J21" s="39"/>
      <c r="K21" s="40"/>
      <c r="L21" s="52"/>
      <c r="M21" s="52"/>
      <c r="N21" s="25"/>
      <c r="O21" s="27"/>
    </row>
    <row r="22" spans="1:19" ht="21" customHeight="1" x14ac:dyDescent="0.25">
      <c r="A22" s="5"/>
      <c r="B22" s="20"/>
      <c r="C22" s="131" t="s">
        <v>13</v>
      </c>
      <c r="D22" s="133">
        <f>ROUND(D18/D20,2)</f>
        <v>0</v>
      </c>
      <c r="E22" s="134"/>
      <c r="F22" s="133">
        <f>ROUND(F18/F20,2)</f>
        <v>0</v>
      </c>
      <c r="G22" s="134"/>
      <c r="H22" s="133">
        <f>ROUND(H18/H20,2)</f>
        <v>0</v>
      </c>
      <c r="I22" s="134"/>
      <c r="J22" s="39"/>
      <c r="K22" s="40"/>
      <c r="L22" s="40"/>
      <c r="M22" s="40"/>
      <c r="N22" s="114"/>
      <c r="O22" s="27"/>
    </row>
    <row r="23" spans="1:19" ht="21" customHeight="1" thickBot="1" x14ac:dyDescent="0.3">
      <c r="A23" s="5"/>
      <c r="B23" s="20"/>
      <c r="C23" s="132"/>
      <c r="D23" s="135"/>
      <c r="E23" s="136"/>
      <c r="F23" s="135"/>
      <c r="G23" s="136"/>
      <c r="H23" s="135"/>
      <c r="I23" s="136"/>
      <c r="J23" s="39"/>
      <c r="K23" s="40"/>
      <c r="L23" s="115"/>
      <c r="M23" s="117"/>
      <c r="N23" s="116"/>
      <c r="O23" s="27"/>
    </row>
    <row r="24" spans="1:19" ht="21" customHeight="1" thickBot="1" x14ac:dyDescent="0.3">
      <c r="A24" s="5"/>
      <c r="B24" s="20"/>
      <c r="C24" s="9"/>
      <c r="D24" s="123"/>
      <c r="E24" s="119"/>
      <c r="F24" s="119"/>
      <c r="G24" s="119"/>
      <c r="H24" s="47"/>
      <c r="I24" s="47"/>
      <c r="J24" s="124"/>
      <c r="K24" s="125"/>
      <c r="L24" s="126"/>
      <c r="M24" s="122"/>
      <c r="N24" s="121"/>
      <c r="O24" s="53"/>
      <c r="P24" s="9"/>
    </row>
    <row r="25" spans="1:19" ht="11.25" customHeight="1" x14ac:dyDescent="0.25">
      <c r="A25" s="5"/>
      <c r="B25" s="18"/>
      <c r="C25" s="118"/>
      <c r="D25" s="46"/>
      <c r="E25" s="47"/>
      <c r="F25" s="47"/>
      <c r="G25" s="47"/>
      <c r="H25" s="120"/>
      <c r="I25" s="120"/>
      <c r="J25" s="40"/>
      <c r="K25" s="40"/>
      <c r="L25" s="9"/>
      <c r="N25" s="9"/>
      <c r="O25" s="9"/>
      <c r="P25" s="9"/>
      <c r="Q25" s="5"/>
      <c r="R25" s="5"/>
      <c r="S25" s="5"/>
    </row>
    <row r="26" spans="1:19" ht="16.5" customHeight="1" x14ac:dyDescent="0.25">
      <c r="A26" s="5"/>
      <c r="B26" s="200"/>
      <c r="C26" s="201" t="s">
        <v>96</v>
      </c>
      <c r="D26" s="202"/>
      <c r="E26" s="203"/>
      <c r="F26" s="203"/>
      <c r="G26" s="203"/>
      <c r="H26" s="203"/>
      <c r="I26" s="203"/>
      <c r="J26" s="51"/>
      <c r="K26" s="51"/>
      <c r="L26" s="204"/>
      <c r="M26" s="9"/>
      <c r="N26" s="9"/>
      <c r="O26" s="9"/>
    </row>
    <row r="27" spans="1:19" ht="16.5" customHeight="1" x14ac:dyDescent="0.25">
      <c r="A27" s="5"/>
      <c r="B27" s="200"/>
      <c r="C27" s="205" t="s">
        <v>95</v>
      </c>
      <c r="D27" s="202"/>
      <c r="E27" s="203"/>
      <c r="F27" s="203"/>
      <c r="G27" s="203"/>
      <c r="H27" s="203"/>
      <c r="I27" s="203"/>
      <c r="J27" s="206"/>
      <c r="K27" s="206"/>
      <c r="L27" s="204"/>
      <c r="M27" s="9"/>
      <c r="N27" s="9"/>
      <c r="O27" s="9"/>
    </row>
    <row r="28" spans="1:19" x14ac:dyDescent="0.25">
      <c r="A28" s="5"/>
      <c r="B28" s="200"/>
      <c r="C28" s="205" t="s">
        <v>94</v>
      </c>
      <c r="D28" s="202"/>
      <c r="E28" s="203"/>
      <c r="F28" s="203"/>
      <c r="G28" s="203"/>
      <c r="H28" s="203"/>
      <c r="I28" s="203"/>
      <c r="J28" s="206"/>
      <c r="K28" s="206"/>
      <c r="L28" s="204"/>
      <c r="M28" s="9"/>
      <c r="N28" s="9"/>
      <c r="O28" s="9"/>
    </row>
    <row r="29" spans="1:19" x14ac:dyDescent="0.25">
      <c r="A29" s="5"/>
      <c r="B29" s="200"/>
      <c r="C29" s="204"/>
      <c r="D29" s="202"/>
      <c r="E29" s="203"/>
      <c r="F29" s="203"/>
      <c r="G29" s="203"/>
      <c r="H29" s="203"/>
      <c r="I29" s="203"/>
      <c r="J29" s="56"/>
      <c r="K29" s="56"/>
      <c r="L29" s="204"/>
      <c r="M29" s="9"/>
      <c r="N29" s="9"/>
      <c r="O29" s="9"/>
    </row>
    <row r="30" spans="1:19" x14ac:dyDescent="0.25">
      <c r="A30" s="5"/>
      <c r="B30" s="200"/>
      <c r="C30" s="204"/>
      <c r="D30" s="202"/>
      <c r="E30" s="203"/>
      <c r="F30" s="203"/>
      <c r="G30" s="203"/>
      <c r="H30" s="203"/>
      <c r="I30" s="203"/>
      <c r="J30" s="56"/>
      <c r="K30" s="56"/>
      <c r="L30" s="204"/>
      <c r="M30" s="9"/>
      <c r="N30" s="9"/>
      <c r="O30" s="9"/>
    </row>
    <row r="31" spans="1:19" x14ac:dyDescent="0.25">
      <c r="A31" s="5"/>
      <c r="B31" s="21"/>
      <c r="J31" s="56"/>
      <c r="K31" s="56"/>
      <c r="O31" s="9"/>
    </row>
    <row r="32" spans="1:19" x14ac:dyDescent="0.25">
      <c r="A32" s="5"/>
      <c r="B32" s="21"/>
      <c r="J32" s="56"/>
      <c r="K32" s="56"/>
      <c r="L32" s="59"/>
      <c r="M32" s="59"/>
      <c r="N32" s="59"/>
      <c r="O32" s="9"/>
    </row>
    <row r="33" spans="1:29" x14ac:dyDescent="0.25">
      <c r="A33" s="9"/>
      <c r="B33" s="21"/>
      <c r="J33" s="58"/>
      <c r="K33" s="58"/>
      <c r="O33" s="9"/>
    </row>
    <row r="34" spans="1:29" x14ac:dyDescent="0.25">
      <c r="A34" s="9"/>
      <c r="B34" s="21"/>
      <c r="J34" s="60"/>
      <c r="K34" s="60"/>
      <c r="O34" s="9"/>
    </row>
    <row r="35" spans="1:29" x14ac:dyDescent="0.25">
      <c r="A35" s="9"/>
      <c r="B35" s="21"/>
      <c r="C35" s="26"/>
      <c r="D35" s="61"/>
      <c r="E35" s="57"/>
      <c r="F35" s="57"/>
      <c r="G35" s="57"/>
      <c r="H35" s="57"/>
      <c r="I35" s="57"/>
      <c r="J35" s="60"/>
      <c r="K35" s="60"/>
      <c r="O35" s="9"/>
    </row>
    <row r="36" spans="1:29" x14ac:dyDescent="0.25">
      <c r="A36" s="9"/>
      <c r="B36" s="9"/>
      <c r="C36" s="9"/>
      <c r="D36" s="46"/>
      <c r="E36" s="47"/>
      <c r="F36" s="47"/>
      <c r="G36" s="47"/>
      <c r="H36" s="47"/>
      <c r="I36" s="47"/>
      <c r="J36" s="9"/>
      <c r="K36" s="9"/>
      <c r="O36" s="9"/>
    </row>
    <row r="37" spans="1:29" x14ac:dyDescent="0.25">
      <c r="B37" s="9"/>
      <c r="C37" s="9"/>
      <c r="D37" s="46"/>
      <c r="E37" s="47"/>
      <c r="F37" s="47"/>
      <c r="G37" s="47"/>
      <c r="H37" s="47"/>
      <c r="I37" s="47"/>
      <c r="J37" s="9"/>
      <c r="K37" s="9"/>
      <c r="O37" s="9"/>
    </row>
    <row r="38" spans="1:29" x14ac:dyDescent="0.25">
      <c r="L38" s="9"/>
      <c r="M38" s="9"/>
      <c r="N38" s="9"/>
    </row>
    <row r="39" spans="1:29" s="62" customFormat="1" x14ac:dyDescent="0.25">
      <c r="B39" s="10"/>
      <c r="C39" s="10"/>
      <c r="D39" s="54"/>
      <c r="E39" s="55"/>
      <c r="F39" s="55"/>
      <c r="G39" s="55"/>
      <c r="H39" s="55"/>
      <c r="I39" s="55"/>
      <c r="J39" s="10"/>
      <c r="K39" s="10"/>
      <c r="L39" s="51"/>
      <c r="M39" s="51"/>
      <c r="N39" s="43"/>
      <c r="O39" s="10"/>
      <c r="Q39" s="65"/>
      <c r="R39" s="65"/>
      <c r="S39" s="65"/>
      <c r="T39" s="65"/>
      <c r="U39" s="65"/>
      <c r="V39" s="65"/>
      <c r="W39" s="65"/>
      <c r="X39" s="65"/>
      <c r="Y39" s="65"/>
      <c r="Z39" s="65"/>
      <c r="AA39" s="65"/>
      <c r="AB39" s="65"/>
      <c r="AC39" s="65"/>
    </row>
    <row r="40" spans="1:29" x14ac:dyDescent="0.25">
      <c r="B40" s="62"/>
      <c r="C40" s="62"/>
      <c r="D40" s="63"/>
      <c r="E40" s="64"/>
      <c r="F40" s="64"/>
      <c r="G40" s="64"/>
      <c r="H40" s="64"/>
      <c r="I40" s="64"/>
      <c r="J40" s="62"/>
      <c r="K40" s="62"/>
      <c r="O40" s="62"/>
    </row>
    <row r="42" spans="1:29" x14ac:dyDescent="0.25">
      <c r="C42" s="66"/>
      <c r="D42" s="67"/>
      <c r="E42" s="68"/>
      <c r="F42" s="68"/>
      <c r="G42" s="68"/>
    </row>
    <row r="45" spans="1:29" x14ac:dyDescent="0.25">
      <c r="C45" s="9"/>
      <c r="P45" s="9"/>
      <c r="Q45" s="5"/>
      <c r="R45" s="5"/>
    </row>
    <row r="46" spans="1:29" x14ac:dyDescent="0.25">
      <c r="O46" s="9"/>
    </row>
    <row r="47" spans="1:29" x14ac:dyDescent="0.25">
      <c r="C47" s="9"/>
    </row>
  </sheetData>
  <protectedRanges>
    <protectedRange sqref="N16" name="Bereich1_1_2"/>
    <protectedRange sqref="N11 N6:N9" name="Bereich1_1_1_1"/>
  </protectedRanges>
  <mergeCells count="56">
    <mergeCell ref="L11:M11"/>
    <mergeCell ref="H18:I19"/>
    <mergeCell ref="C18:C19"/>
    <mergeCell ref="D18:E19"/>
    <mergeCell ref="F18:G19"/>
    <mergeCell ref="L12:M12"/>
    <mergeCell ref="L19:M19"/>
    <mergeCell ref="C16:C17"/>
    <mergeCell ref="I16:I17"/>
    <mergeCell ref="H16:H17"/>
    <mergeCell ref="E16:E17"/>
    <mergeCell ref="D16:D17"/>
    <mergeCell ref="F16:F17"/>
    <mergeCell ref="G16:G17"/>
    <mergeCell ref="C14:C15"/>
    <mergeCell ref="D14:D15"/>
    <mergeCell ref="E14:E15"/>
    <mergeCell ref="H14:H15"/>
    <mergeCell ref="I14:I15"/>
    <mergeCell ref="F14:F15"/>
    <mergeCell ref="G14:G15"/>
    <mergeCell ref="C12:C13"/>
    <mergeCell ref="D12:D13"/>
    <mergeCell ref="E12:E13"/>
    <mergeCell ref="H12:H13"/>
    <mergeCell ref="I12:I13"/>
    <mergeCell ref="F12:F13"/>
    <mergeCell ref="G12:G13"/>
    <mergeCell ref="C10:C11"/>
    <mergeCell ref="D10:D11"/>
    <mergeCell ref="E10:E11"/>
    <mergeCell ref="H10:H11"/>
    <mergeCell ref="I10:I11"/>
    <mergeCell ref="F10:F11"/>
    <mergeCell ref="G10:G11"/>
    <mergeCell ref="C8:C9"/>
    <mergeCell ref="D5:E6"/>
    <mergeCell ref="H5:I6"/>
    <mergeCell ref="L6:M6"/>
    <mergeCell ref="L8:M8"/>
    <mergeCell ref="I8:I9"/>
    <mergeCell ref="H8:H9"/>
    <mergeCell ref="E8:E9"/>
    <mergeCell ref="D8:D9"/>
    <mergeCell ref="F5:G6"/>
    <mergeCell ref="F8:F9"/>
    <mergeCell ref="G8:G9"/>
    <mergeCell ref="L7:M7"/>
    <mergeCell ref="C22:C23"/>
    <mergeCell ref="D22:E23"/>
    <mergeCell ref="F22:G23"/>
    <mergeCell ref="H22:I23"/>
    <mergeCell ref="C20:C21"/>
    <mergeCell ref="H20:I21"/>
    <mergeCell ref="F20:G21"/>
    <mergeCell ref="D20:E21"/>
  </mergeCells>
  <pageMargins left="0.9774801587301587" right="0.78740157480314965" top="0.93112745098039218" bottom="0.78740157480314965" header="0.31985294117647056" footer="0.31496062992125984"/>
  <pageSetup paperSize="9" scale="54" orientation="landscape" r:id="rId1"/>
  <headerFooter>
    <oddHeader>&amp;L&amp;"Arial,Standard"Anlage&amp;C&amp;"Arial,Fett"&amp;12Entgeltkalkulation Schulbegleitung SGB IX
Träger:
Kalkulationszeitraum: TT.MM.JJJJ - TT.MM.JJJJ</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Layout" zoomScaleNormal="100" zoomScaleSheetLayoutView="145" workbookViewId="0">
      <selection activeCell="H16" sqref="H16"/>
    </sheetView>
  </sheetViews>
  <sheetFormatPr baseColWidth="10" defaultRowHeight="15" x14ac:dyDescent="0.25"/>
  <cols>
    <col min="1" max="1" width="51.28515625" bestFit="1" customWidth="1"/>
    <col min="2" max="2" width="13.85546875" customWidth="1"/>
    <col min="3" max="3" width="12.85546875" customWidth="1"/>
    <col min="4" max="4" width="13.28515625" customWidth="1"/>
    <col min="5" max="5" width="14.5703125" customWidth="1"/>
  </cols>
  <sheetData>
    <row r="1" spans="1:5" x14ac:dyDescent="0.25">
      <c r="A1" s="4" t="s">
        <v>71</v>
      </c>
      <c r="B1" s="1"/>
      <c r="C1" s="1"/>
      <c r="D1" s="1"/>
      <c r="E1" s="1"/>
    </row>
    <row r="2" spans="1:5" x14ac:dyDescent="0.25">
      <c r="A2" s="100" t="s">
        <v>69</v>
      </c>
      <c r="B2" s="88" t="s">
        <v>61</v>
      </c>
      <c r="C2" s="81"/>
      <c r="D2" s="81"/>
      <c r="E2" s="81"/>
    </row>
    <row r="3" spans="1:5" x14ac:dyDescent="0.25">
      <c r="A3" s="100" t="s">
        <v>17</v>
      </c>
      <c r="B3" s="89"/>
      <c r="C3" s="81"/>
      <c r="D3" s="81"/>
      <c r="E3" s="81"/>
    </row>
    <row r="4" spans="1:5" x14ac:dyDescent="0.25">
      <c r="A4" s="100" t="s">
        <v>47</v>
      </c>
      <c r="B4" s="90" t="s">
        <v>42</v>
      </c>
      <c r="C4" s="80" t="s">
        <v>43</v>
      </c>
      <c r="D4" s="80" t="s">
        <v>45</v>
      </c>
      <c r="E4" s="80" t="s">
        <v>41</v>
      </c>
    </row>
    <row r="5" spans="1:5" x14ac:dyDescent="0.25">
      <c r="A5" s="101" t="s">
        <v>18</v>
      </c>
      <c r="B5" s="91"/>
      <c r="C5" s="86"/>
      <c r="D5" s="86"/>
      <c r="E5" s="86"/>
    </row>
    <row r="6" spans="1:5" x14ac:dyDescent="0.25">
      <c r="A6" s="102" t="s">
        <v>44</v>
      </c>
      <c r="B6" s="91"/>
      <c r="C6" s="86"/>
      <c r="D6" s="86"/>
      <c r="E6" s="86"/>
    </row>
    <row r="7" spans="1:5" x14ac:dyDescent="0.25">
      <c r="A7" s="100" t="s">
        <v>19</v>
      </c>
      <c r="B7" s="92"/>
      <c r="C7" s="82"/>
      <c r="D7" s="82"/>
      <c r="E7" s="82"/>
    </row>
    <row r="8" spans="1:5" x14ac:dyDescent="0.25">
      <c r="A8" s="100" t="s">
        <v>62</v>
      </c>
      <c r="B8" s="93"/>
      <c r="C8" s="83"/>
      <c r="D8" s="83"/>
      <c r="E8" s="83"/>
    </row>
    <row r="9" spans="1:5" x14ac:dyDescent="0.25">
      <c r="A9" s="100" t="s">
        <v>20</v>
      </c>
      <c r="B9" s="92"/>
      <c r="C9" s="82"/>
      <c r="D9" s="82"/>
      <c r="E9" s="82"/>
    </row>
    <row r="10" spans="1:5" x14ac:dyDescent="0.25">
      <c r="A10" s="100" t="s">
        <v>21</v>
      </c>
      <c r="B10" s="94"/>
      <c r="C10" s="70"/>
      <c r="D10" s="70"/>
      <c r="E10" s="70"/>
    </row>
    <row r="11" spans="1:5" x14ac:dyDescent="0.25">
      <c r="A11" s="100" t="s">
        <v>22</v>
      </c>
      <c r="B11" s="94"/>
      <c r="C11" s="70"/>
      <c r="D11" s="70"/>
      <c r="E11" s="70"/>
    </row>
    <row r="12" spans="1:5" x14ac:dyDescent="0.25">
      <c r="A12" s="100" t="s">
        <v>23</v>
      </c>
      <c r="B12" s="94"/>
      <c r="C12" s="70"/>
      <c r="D12" s="70"/>
      <c r="E12" s="70"/>
    </row>
    <row r="13" spans="1:5" x14ac:dyDescent="0.25">
      <c r="A13" s="100" t="s">
        <v>24</v>
      </c>
      <c r="B13" s="94"/>
      <c r="C13" s="70"/>
      <c r="D13" s="70"/>
      <c r="E13" s="70"/>
    </row>
    <row r="14" spans="1:5" x14ac:dyDescent="0.25">
      <c r="A14" s="100" t="s">
        <v>25</v>
      </c>
      <c r="B14" s="96">
        <v>39.200000000000003</v>
      </c>
      <c r="C14" s="84">
        <v>39.200000000000003</v>
      </c>
      <c r="D14" s="84">
        <v>39.200000000000003</v>
      </c>
      <c r="E14" s="84">
        <v>39.200000000000003</v>
      </c>
    </row>
    <row r="15" spans="1:5" x14ac:dyDescent="0.25">
      <c r="A15" s="128" t="s">
        <v>70</v>
      </c>
      <c r="B15" s="129">
        <v>0.95</v>
      </c>
      <c r="C15" s="130">
        <v>0.95</v>
      </c>
      <c r="D15" s="130">
        <v>0.95</v>
      </c>
      <c r="E15" s="130">
        <v>1</v>
      </c>
    </row>
    <row r="16" spans="1:5" x14ac:dyDescent="0.25">
      <c r="A16" s="100" t="s">
        <v>26</v>
      </c>
      <c r="B16" s="95">
        <f>B13*B15</f>
        <v>0</v>
      </c>
      <c r="C16" s="78">
        <f t="shared" ref="C16:E16" si="0">C13*C15</f>
        <v>0</v>
      </c>
      <c r="D16" s="78">
        <f t="shared" si="0"/>
        <v>0</v>
      </c>
      <c r="E16" s="78">
        <f t="shared" si="0"/>
        <v>0</v>
      </c>
    </row>
    <row r="17" spans="1:5" x14ac:dyDescent="0.25">
      <c r="A17" s="100" t="s">
        <v>27</v>
      </c>
      <c r="B17" s="94">
        <f>B16</f>
        <v>0</v>
      </c>
      <c r="C17" s="70">
        <f t="shared" ref="C17:E17" si="1">C16</f>
        <v>0</v>
      </c>
      <c r="D17" s="70">
        <f t="shared" si="1"/>
        <v>0</v>
      </c>
      <c r="E17" s="70">
        <f t="shared" si="1"/>
        <v>0</v>
      </c>
    </row>
    <row r="18" spans="1:5" x14ac:dyDescent="0.25">
      <c r="A18" s="100" t="s">
        <v>28</v>
      </c>
      <c r="B18" s="94">
        <f>B7*0.8451</f>
        <v>0</v>
      </c>
      <c r="C18" s="70">
        <f t="shared" ref="C18:E18" si="2">C7*0.8451</f>
        <v>0</v>
      </c>
      <c r="D18" s="70">
        <f t="shared" si="2"/>
        <v>0</v>
      </c>
      <c r="E18" s="70">
        <f t="shared" si="2"/>
        <v>0</v>
      </c>
    </row>
    <row r="19" spans="1:5" x14ac:dyDescent="0.25">
      <c r="A19" s="100" t="s">
        <v>29</v>
      </c>
      <c r="B19" s="94">
        <f>B17*12+B18</f>
        <v>0</v>
      </c>
      <c r="C19" s="70">
        <f t="shared" ref="C19:E19" si="3">C17*12+C18</f>
        <v>0</v>
      </c>
      <c r="D19" s="70">
        <f t="shared" si="3"/>
        <v>0</v>
      </c>
      <c r="E19" s="70">
        <f t="shared" si="3"/>
        <v>0</v>
      </c>
    </row>
    <row r="20" spans="1:5" x14ac:dyDescent="0.25">
      <c r="A20" s="103" t="s">
        <v>30</v>
      </c>
      <c r="B20" s="97">
        <f>B19</f>
        <v>0</v>
      </c>
      <c r="C20" s="69">
        <f t="shared" ref="C20:E20" si="4">C19</f>
        <v>0</v>
      </c>
      <c r="D20" s="69">
        <f t="shared" si="4"/>
        <v>0</v>
      </c>
      <c r="E20" s="69">
        <f t="shared" si="4"/>
        <v>0</v>
      </c>
    </row>
    <row r="21" spans="1:5" x14ac:dyDescent="0.25">
      <c r="A21" s="100" t="s">
        <v>31</v>
      </c>
      <c r="B21" s="94"/>
      <c r="C21" s="70"/>
      <c r="D21" s="70"/>
      <c r="E21" s="70"/>
    </row>
    <row r="22" spans="1:5" x14ac:dyDescent="0.25">
      <c r="A22" s="100" t="s">
        <v>32</v>
      </c>
      <c r="B22" s="94"/>
      <c r="C22" s="70"/>
      <c r="D22" s="70"/>
      <c r="E22" s="70"/>
    </row>
    <row r="23" spans="1:5" x14ac:dyDescent="0.25">
      <c r="A23" s="104" t="s">
        <v>48</v>
      </c>
      <c r="B23" s="94">
        <f>B20*7.5/100</f>
        <v>0</v>
      </c>
      <c r="C23" s="70">
        <f t="shared" ref="C23:E23" si="5">C20*7.5/100</f>
        <v>0</v>
      </c>
      <c r="D23" s="70">
        <f t="shared" si="5"/>
        <v>0</v>
      </c>
      <c r="E23" s="70">
        <f t="shared" si="5"/>
        <v>0</v>
      </c>
    </row>
    <row r="24" spans="1:5" x14ac:dyDescent="0.25">
      <c r="A24" s="105" t="s">
        <v>63</v>
      </c>
      <c r="B24" s="94">
        <f>B20*0.95/100</f>
        <v>0</v>
      </c>
      <c r="C24" s="70">
        <f t="shared" ref="C24:E24" si="6">C20*0.95/100</f>
        <v>0</v>
      </c>
      <c r="D24" s="70">
        <f t="shared" si="6"/>
        <v>0</v>
      </c>
      <c r="E24" s="70">
        <f t="shared" si="6"/>
        <v>0</v>
      </c>
    </row>
    <row r="25" spans="1:5" x14ac:dyDescent="0.25">
      <c r="A25" s="105" t="s">
        <v>64</v>
      </c>
      <c r="B25" s="94">
        <f>B20*1.85/100</f>
        <v>0</v>
      </c>
      <c r="C25" s="70">
        <f t="shared" ref="C25:E25" si="7">C20*1.85/100</f>
        <v>0</v>
      </c>
      <c r="D25" s="70">
        <f t="shared" si="7"/>
        <v>0</v>
      </c>
      <c r="E25" s="70">
        <f t="shared" si="7"/>
        <v>0</v>
      </c>
    </row>
    <row r="26" spans="1:5" x14ac:dyDescent="0.25">
      <c r="A26" s="104" t="s">
        <v>65</v>
      </c>
      <c r="B26" s="94">
        <f>B20*1.3/100</f>
        <v>0</v>
      </c>
      <c r="C26" s="70">
        <f t="shared" ref="C26:E26" si="8">C20*1.3/100</f>
        <v>0</v>
      </c>
      <c r="D26" s="70">
        <f t="shared" si="8"/>
        <v>0</v>
      </c>
      <c r="E26" s="70">
        <f t="shared" si="8"/>
        <v>0</v>
      </c>
    </row>
    <row r="27" spans="1:5" x14ac:dyDescent="0.25">
      <c r="A27" s="104" t="s">
        <v>33</v>
      </c>
      <c r="B27" s="94">
        <f>B20*9.3/100</f>
        <v>0</v>
      </c>
      <c r="C27" s="70">
        <f t="shared" ref="C27:E27" si="9">C20*9.3/100</f>
        <v>0</v>
      </c>
      <c r="D27" s="70">
        <f t="shared" si="9"/>
        <v>0</v>
      </c>
      <c r="E27" s="70">
        <f t="shared" si="9"/>
        <v>0</v>
      </c>
    </row>
    <row r="28" spans="1:5" x14ac:dyDescent="0.25">
      <c r="A28" s="104" t="s">
        <v>49</v>
      </c>
      <c r="B28" s="94">
        <f>B20*0.55/100</f>
        <v>0</v>
      </c>
      <c r="C28" s="70">
        <f t="shared" ref="C28:E28" si="10">C20*0.55/100</f>
        <v>0</v>
      </c>
      <c r="D28" s="70">
        <f t="shared" si="10"/>
        <v>0</v>
      </c>
      <c r="E28" s="70">
        <f t="shared" si="10"/>
        <v>0</v>
      </c>
    </row>
    <row r="29" spans="1:5" x14ac:dyDescent="0.25">
      <c r="A29" s="104" t="s">
        <v>34</v>
      </c>
      <c r="B29" s="94">
        <f>B20*0.12/100</f>
        <v>0</v>
      </c>
      <c r="C29" s="70">
        <f t="shared" ref="C29:E29" si="11">C20*0.12/100</f>
        <v>0</v>
      </c>
      <c r="D29" s="70">
        <f t="shared" si="11"/>
        <v>0</v>
      </c>
      <c r="E29" s="70">
        <f t="shared" si="11"/>
        <v>0</v>
      </c>
    </row>
    <row r="30" spans="1:5" x14ac:dyDescent="0.25">
      <c r="A30" s="100" t="s">
        <v>35</v>
      </c>
      <c r="B30" s="94"/>
      <c r="C30" s="70"/>
      <c r="D30" s="70"/>
      <c r="E30" s="70"/>
    </row>
    <row r="31" spans="1:5" x14ac:dyDescent="0.25">
      <c r="A31" s="100" t="s">
        <v>36</v>
      </c>
      <c r="B31" s="94"/>
      <c r="C31" s="70"/>
      <c r="D31" s="70"/>
      <c r="E31" s="70"/>
    </row>
    <row r="32" spans="1:5" ht="26.25" x14ac:dyDescent="0.25">
      <c r="A32" s="106" t="s">
        <v>37</v>
      </c>
      <c r="B32" s="94"/>
      <c r="C32" s="70"/>
      <c r="D32" s="70"/>
      <c r="E32" s="70"/>
    </row>
    <row r="33" spans="1:5" x14ac:dyDescent="0.25">
      <c r="A33" s="106" t="s">
        <v>38</v>
      </c>
      <c r="B33" s="94">
        <f>B20*2.5*1.94/1000</f>
        <v>0</v>
      </c>
      <c r="C33" s="70">
        <f t="shared" ref="C33:E33" si="12">C20*2.5*1.94/1000</f>
        <v>0</v>
      </c>
      <c r="D33" s="70">
        <f t="shared" si="12"/>
        <v>0</v>
      </c>
      <c r="E33" s="70">
        <f t="shared" si="12"/>
        <v>0</v>
      </c>
    </row>
    <row r="34" spans="1:5" ht="15.75" thickBot="1" x14ac:dyDescent="0.3">
      <c r="A34" s="107" t="s">
        <v>40</v>
      </c>
      <c r="B34" s="98">
        <f>SUM(B21:B33)</f>
        <v>0</v>
      </c>
      <c r="C34" s="71">
        <f t="shared" ref="C34:E34" si="13">SUM(C21:C33)</f>
        <v>0</v>
      </c>
      <c r="D34" s="71">
        <f t="shared" si="13"/>
        <v>0</v>
      </c>
      <c r="E34" s="71">
        <f t="shared" si="13"/>
        <v>0</v>
      </c>
    </row>
    <row r="35" spans="1:5" ht="15.75" thickBot="1" x14ac:dyDescent="0.3">
      <c r="A35" s="107" t="s">
        <v>39</v>
      </c>
      <c r="B35" s="99">
        <f>B20+B34</f>
        <v>0</v>
      </c>
      <c r="C35" s="72">
        <f t="shared" ref="C35:E35" si="14">C20+C34</f>
        <v>0</v>
      </c>
      <c r="D35" s="72">
        <f t="shared" si="14"/>
        <v>0</v>
      </c>
      <c r="E35" s="72">
        <f t="shared" si="14"/>
        <v>0</v>
      </c>
    </row>
  </sheetData>
  <pageMargins left="0.7" right="0.7" top="0.78740157499999996" bottom="0.78740157499999996" header="0.3" footer="0.3"/>
  <pageSetup paperSize="9" scale="8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8"/>
  <sheetViews>
    <sheetView view="pageBreakPreview" zoomScale="60" zoomScaleNormal="150" workbookViewId="0">
      <selection activeCell="G27" sqref="G27:H27"/>
    </sheetView>
  </sheetViews>
  <sheetFormatPr baseColWidth="10" defaultRowHeight="14.25" x14ac:dyDescent="0.2"/>
  <cols>
    <col min="1" max="1" width="1" style="85" customWidth="1"/>
    <col min="2" max="2" width="17.42578125" style="85" customWidth="1"/>
    <col min="3" max="3" width="8.7109375" style="85" customWidth="1"/>
    <col min="4" max="4" width="16.42578125" style="85" customWidth="1"/>
    <col min="5" max="16384" width="11.42578125" style="85"/>
  </cols>
  <sheetData>
    <row r="1" spans="2:10" ht="3.75" customHeight="1" x14ac:dyDescent="0.2"/>
    <row r="2" spans="2:10" ht="15" x14ac:dyDescent="0.25">
      <c r="B2" s="207" t="s">
        <v>68</v>
      </c>
      <c r="C2" s="208"/>
      <c r="D2" s="208"/>
    </row>
    <row r="3" spans="2:10" x14ac:dyDescent="0.2">
      <c r="B3" s="208"/>
      <c r="C3" s="208"/>
      <c r="D3" s="208"/>
    </row>
    <row r="4" spans="2:10" x14ac:dyDescent="0.2">
      <c r="B4" s="208" t="s">
        <v>50</v>
      </c>
      <c r="C4" s="208">
        <v>0</v>
      </c>
      <c r="D4" s="208" t="s">
        <v>53</v>
      </c>
    </row>
    <row r="5" spans="2:10" x14ac:dyDescent="0.2">
      <c r="B5" s="208" t="s">
        <v>59</v>
      </c>
      <c r="C5" s="208">
        <v>5</v>
      </c>
      <c r="D5" s="208" t="s">
        <v>53</v>
      </c>
    </row>
    <row r="6" spans="2:10" x14ac:dyDescent="0.2">
      <c r="B6" s="208" t="s">
        <v>51</v>
      </c>
      <c r="C6" s="208">
        <v>0</v>
      </c>
      <c r="D6" s="208" t="s">
        <v>53</v>
      </c>
    </row>
    <row r="7" spans="2:10" x14ac:dyDescent="0.2">
      <c r="B7" s="208" t="s">
        <v>60</v>
      </c>
      <c r="C7" s="208">
        <v>5.5</v>
      </c>
      <c r="D7" s="208" t="s">
        <v>53</v>
      </c>
      <c r="J7" s="87"/>
    </row>
    <row r="8" spans="2:10" x14ac:dyDescent="0.2">
      <c r="B8" s="208" t="s">
        <v>66</v>
      </c>
      <c r="C8" s="208"/>
      <c r="D8" s="208"/>
      <c r="J8" s="87"/>
    </row>
    <row r="9" spans="2:10" ht="8.25" customHeight="1" x14ac:dyDescent="0.2">
      <c r="B9" s="208"/>
      <c r="C9" s="208"/>
      <c r="D9" s="208"/>
      <c r="J9" s="87"/>
    </row>
    <row r="10" spans="2:10" x14ac:dyDescent="0.2">
      <c r="B10" s="208" t="s">
        <v>54</v>
      </c>
      <c r="C10" s="208">
        <f>SUM(C3:C7)</f>
        <v>10.5</v>
      </c>
      <c r="D10" s="208" t="s">
        <v>53</v>
      </c>
    </row>
    <row r="11" spans="2:10" ht="6" customHeight="1" x14ac:dyDescent="0.2">
      <c r="B11" s="208"/>
      <c r="C11" s="208"/>
      <c r="D11" s="208"/>
    </row>
    <row r="12" spans="2:10" x14ac:dyDescent="0.2">
      <c r="B12" s="208" t="s">
        <v>54</v>
      </c>
      <c r="C12" s="208">
        <f>C10/5</f>
        <v>2.1</v>
      </c>
      <c r="D12" s="208" t="s">
        <v>52</v>
      </c>
    </row>
    <row r="13" spans="2:10" ht="6.75" customHeight="1" x14ac:dyDescent="0.2">
      <c r="B13" s="208"/>
      <c r="C13" s="208"/>
      <c r="D13" s="208"/>
    </row>
    <row r="14" spans="2:10" x14ac:dyDescent="0.2">
      <c r="B14" s="208" t="s">
        <v>54</v>
      </c>
      <c r="C14" s="208">
        <f>C12*39</f>
        <v>81.900000000000006</v>
      </c>
      <c r="D14" s="208" t="s">
        <v>55</v>
      </c>
    </row>
    <row r="15" spans="2:10" x14ac:dyDescent="0.2">
      <c r="B15" s="208" t="s">
        <v>56</v>
      </c>
      <c r="C15" s="209">
        <f>C14/Kalkulation!N17</f>
        <v>4.0070688804866021E-2</v>
      </c>
      <c r="D15" s="208"/>
    </row>
    <row r="16" spans="2:10" x14ac:dyDescent="0.2">
      <c r="B16" s="208"/>
      <c r="C16" s="208"/>
      <c r="D16" s="208"/>
    </row>
    <row r="17" spans="2:4" x14ac:dyDescent="0.2">
      <c r="B17" s="208" t="s">
        <v>89</v>
      </c>
      <c r="C17" s="208"/>
      <c r="D17" s="208"/>
    </row>
    <row r="18" spans="2:4" x14ac:dyDescent="0.2">
      <c r="B18" s="208"/>
      <c r="C18" s="208"/>
      <c r="D18" s="208"/>
    </row>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6"/>
  <sheetViews>
    <sheetView view="pageLayout" zoomScaleNormal="100" workbookViewId="0">
      <selection activeCell="F19" sqref="F19"/>
    </sheetView>
  </sheetViews>
  <sheetFormatPr baseColWidth="10" defaultRowHeight="15" x14ac:dyDescent="0.25"/>
  <cols>
    <col min="1" max="1" width="1.140625" customWidth="1"/>
  </cols>
  <sheetData>
    <row r="1" spans="2:16" ht="9" customHeight="1" x14ac:dyDescent="0.25"/>
    <row r="2" spans="2:16" x14ac:dyDescent="0.25">
      <c r="B2" s="191" t="s">
        <v>83</v>
      </c>
      <c r="C2" s="191"/>
      <c r="D2" s="191"/>
      <c r="E2" s="191"/>
      <c r="F2" s="191"/>
      <c r="G2" s="191"/>
      <c r="H2" s="191"/>
      <c r="I2" s="191"/>
      <c r="J2" s="191"/>
      <c r="K2" s="191"/>
      <c r="L2" s="191"/>
      <c r="M2" s="191"/>
      <c r="N2" s="191"/>
      <c r="O2" s="191"/>
    </row>
    <row r="3" spans="2:16" ht="31.5" customHeight="1" x14ac:dyDescent="0.25">
      <c r="B3" s="192" t="s">
        <v>72</v>
      </c>
      <c r="C3" s="192"/>
      <c r="D3" s="192"/>
      <c r="E3" s="192"/>
      <c r="F3" s="192"/>
      <c r="G3" s="192"/>
      <c r="H3" s="192"/>
      <c r="I3" s="192"/>
      <c r="J3" s="192"/>
      <c r="K3" s="192"/>
      <c r="L3" s="192"/>
      <c r="M3" s="192"/>
      <c r="N3" s="192"/>
      <c r="O3" s="192"/>
      <c r="P3" s="192"/>
    </row>
    <row r="4" spans="2:16" ht="276" customHeight="1" x14ac:dyDescent="0.25">
      <c r="B4" s="109"/>
      <c r="C4" s="109"/>
      <c r="D4" s="109"/>
      <c r="E4" s="109"/>
      <c r="F4" s="109"/>
      <c r="G4" s="109"/>
      <c r="H4" s="109"/>
      <c r="I4" s="109"/>
      <c r="J4" s="109"/>
      <c r="K4" s="109"/>
      <c r="L4" s="109"/>
      <c r="M4" s="109"/>
      <c r="N4" s="109"/>
      <c r="O4" s="109"/>
      <c r="P4" s="109"/>
    </row>
    <row r="5" spans="2:16" ht="22.5" customHeight="1" x14ac:dyDescent="0.25">
      <c r="B5" s="193" t="s">
        <v>73</v>
      </c>
      <c r="C5" s="193"/>
      <c r="D5" s="193"/>
      <c r="E5" s="193"/>
      <c r="F5" s="193"/>
      <c r="G5" s="193"/>
      <c r="H5" s="193"/>
      <c r="I5" s="193"/>
      <c r="J5" s="193"/>
      <c r="K5" s="193"/>
      <c r="L5" s="193"/>
      <c r="M5" s="193"/>
      <c r="N5" s="193"/>
      <c r="O5" s="193"/>
      <c r="P5" s="193"/>
    </row>
    <row r="6" spans="2:16" s="110" customFormat="1" x14ac:dyDescent="0.25">
      <c r="B6" s="192" t="s">
        <v>74</v>
      </c>
      <c r="C6" s="192"/>
      <c r="D6" s="192"/>
      <c r="E6" s="192"/>
      <c r="F6" s="192"/>
      <c r="G6" s="192"/>
      <c r="H6" s="192"/>
      <c r="I6" s="192"/>
      <c r="J6" s="192"/>
      <c r="K6" s="192"/>
      <c r="L6" s="192"/>
      <c r="M6" s="192"/>
      <c r="N6" s="192"/>
      <c r="O6" s="192"/>
      <c r="P6" s="192"/>
    </row>
    <row r="7" spans="2:16" s="110" customFormat="1" x14ac:dyDescent="0.25">
      <c r="B7" s="194" t="s">
        <v>75</v>
      </c>
      <c r="C7" s="194"/>
      <c r="D7" s="194"/>
      <c r="E7" s="194"/>
      <c r="F7" s="194"/>
      <c r="G7" s="194"/>
      <c r="H7" s="194"/>
      <c r="I7" s="194"/>
      <c r="J7" s="194"/>
      <c r="K7" s="194"/>
      <c r="L7" s="194"/>
      <c r="M7" s="194"/>
      <c r="N7" s="194"/>
      <c r="O7" s="194"/>
      <c r="P7" s="194"/>
    </row>
    <row r="8" spans="2:16" s="110" customFormat="1" x14ac:dyDescent="0.25">
      <c r="B8" s="190" t="s">
        <v>76</v>
      </c>
      <c r="C8" s="190"/>
      <c r="D8" s="190"/>
      <c r="E8" s="190"/>
      <c r="F8" s="190"/>
      <c r="G8" s="190"/>
      <c r="H8" s="190"/>
      <c r="I8" s="190"/>
      <c r="J8" s="190"/>
      <c r="K8" s="190"/>
      <c r="L8" s="190"/>
      <c r="M8" s="190"/>
      <c r="N8" s="190"/>
      <c r="O8" s="190"/>
      <c r="P8" s="190"/>
    </row>
    <row r="9" spans="2:16" s="110" customFormat="1" x14ac:dyDescent="0.25">
      <c r="B9" s="190" t="s">
        <v>77</v>
      </c>
      <c r="C9" s="190"/>
      <c r="D9" s="190"/>
      <c r="E9" s="190"/>
      <c r="F9" s="190"/>
      <c r="G9" s="190"/>
      <c r="H9" s="190"/>
      <c r="I9" s="190"/>
      <c r="J9" s="190"/>
      <c r="K9" s="190"/>
      <c r="L9" s="190"/>
      <c r="M9" s="190"/>
      <c r="N9" s="190"/>
      <c r="O9" s="190"/>
      <c r="P9" s="190"/>
    </row>
    <row r="10" spans="2:16" s="110" customFormat="1" x14ac:dyDescent="0.25">
      <c r="B10" s="190" t="s">
        <v>78</v>
      </c>
      <c r="C10" s="190"/>
      <c r="D10" s="190"/>
      <c r="E10" s="190"/>
      <c r="F10" s="190"/>
      <c r="G10" s="190"/>
      <c r="H10" s="190"/>
      <c r="I10" s="190"/>
      <c r="J10" s="190"/>
      <c r="K10" s="190"/>
      <c r="L10" s="190"/>
      <c r="M10" s="190"/>
      <c r="N10" s="190"/>
      <c r="O10" s="190"/>
      <c r="P10" s="190"/>
    </row>
    <row r="11" spans="2:16" s="110" customFormat="1" x14ac:dyDescent="0.25">
      <c r="B11" s="190" t="s">
        <v>79</v>
      </c>
      <c r="C11" s="190"/>
      <c r="D11" s="190"/>
      <c r="E11" s="190"/>
      <c r="F11" s="190"/>
      <c r="G11" s="190"/>
      <c r="H11" s="190"/>
      <c r="I11" s="190"/>
      <c r="J11" s="190"/>
      <c r="K11" s="190"/>
      <c r="L11" s="190"/>
      <c r="M11" s="190"/>
      <c r="N11" s="190"/>
      <c r="O11" s="190"/>
      <c r="P11" s="190"/>
    </row>
    <row r="12" spans="2:16" x14ac:dyDescent="0.25">
      <c r="B12" s="108"/>
    </row>
    <row r="13" spans="2:16" x14ac:dyDescent="0.25">
      <c r="B13" s="195" t="s">
        <v>80</v>
      </c>
      <c r="C13" s="195"/>
      <c r="D13" s="195"/>
      <c r="E13" s="195"/>
      <c r="F13" s="195"/>
      <c r="G13" s="195"/>
      <c r="H13" s="195"/>
      <c r="I13" s="195"/>
      <c r="J13" s="195"/>
      <c r="K13" s="195"/>
      <c r="L13" s="195"/>
      <c r="M13" s="195"/>
      <c r="N13" s="195"/>
      <c r="O13" s="195"/>
      <c r="P13" s="195"/>
    </row>
    <row r="14" spans="2:16" ht="31.5" customHeight="1" x14ac:dyDescent="0.25">
      <c r="B14" s="192" t="s">
        <v>81</v>
      </c>
      <c r="C14" s="192"/>
      <c r="D14" s="192"/>
      <c r="E14" s="192"/>
      <c r="F14" s="192"/>
      <c r="G14" s="192"/>
      <c r="H14" s="192"/>
      <c r="I14" s="192"/>
      <c r="J14" s="192"/>
      <c r="K14" s="192"/>
      <c r="L14" s="192"/>
      <c r="M14" s="192"/>
      <c r="N14" s="192"/>
      <c r="O14" s="192"/>
      <c r="P14" s="192"/>
    </row>
    <row r="15" spans="2:16" ht="24.75" customHeight="1" x14ac:dyDescent="0.25">
      <c r="B15" s="111" t="s">
        <v>82</v>
      </c>
      <c r="C15" s="110"/>
      <c r="D15" s="110"/>
      <c r="E15" s="110"/>
      <c r="F15" s="110"/>
      <c r="G15" s="110"/>
      <c r="H15" s="110"/>
      <c r="I15" s="110"/>
      <c r="J15" s="110"/>
      <c r="K15" s="110"/>
      <c r="L15" s="110"/>
      <c r="M15" s="110"/>
      <c r="N15" s="110"/>
      <c r="O15" s="110"/>
      <c r="P15" s="110"/>
    </row>
    <row r="16" spans="2:16" ht="63" customHeight="1" x14ac:dyDescent="0.25">
      <c r="B16" s="192" t="s">
        <v>97</v>
      </c>
      <c r="C16" s="192"/>
      <c r="D16" s="192"/>
      <c r="E16" s="192"/>
      <c r="F16" s="192"/>
      <c r="G16" s="192"/>
      <c r="H16" s="192"/>
      <c r="I16" s="192"/>
      <c r="J16" s="192"/>
      <c r="K16" s="192"/>
      <c r="L16" s="192"/>
      <c r="M16" s="192"/>
      <c r="N16" s="192"/>
      <c r="O16" s="192"/>
      <c r="P16" s="192"/>
    </row>
  </sheetData>
  <mergeCells count="12">
    <mergeCell ref="B16:P16"/>
    <mergeCell ref="B14:P14"/>
    <mergeCell ref="B13:P13"/>
    <mergeCell ref="B11:P11"/>
    <mergeCell ref="B10:P10"/>
    <mergeCell ref="B9:P9"/>
    <mergeCell ref="B8:P8"/>
    <mergeCell ref="B2:O2"/>
    <mergeCell ref="B3:P3"/>
    <mergeCell ref="B5:P5"/>
    <mergeCell ref="B6:P6"/>
    <mergeCell ref="B7:P7"/>
  </mergeCells>
  <pageMargins left="0.7" right="0.7" top="0.78740157499999996" bottom="0.78740157499999996"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Kalkulation</vt:lpstr>
      <vt:lpstr>Berechnung PK</vt:lpstr>
      <vt:lpstr>Fehlzeiten</vt:lpstr>
      <vt:lpstr>Erläuterungen</vt:lpstr>
      <vt:lpstr>Kalkulation!Druckbereich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Lühr, Nils</dc:creator>
  <cp:lastModifiedBy>Jennifer.Snoek</cp:lastModifiedBy>
  <cp:lastPrinted>2025-01-13T12:48:59Z</cp:lastPrinted>
  <dcterms:created xsi:type="dcterms:W3CDTF">2014-03-11T12:58:34Z</dcterms:created>
  <dcterms:modified xsi:type="dcterms:W3CDTF">2025-04-28T06:39:13Z</dcterms:modified>
</cp:coreProperties>
</file>