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Homepage_Referat14\SGB VIII\4. Vordrucke SGB VIII\"/>
    </mc:Choice>
  </mc:AlternateContent>
  <bookViews>
    <workbookView xWindow="0" yWindow="0" windowWidth="13245" windowHeight="117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6" i="1" l="1"/>
  <c r="D6" i="1"/>
  <c r="F6" i="1"/>
  <c r="F14" i="1" s="1"/>
  <c r="H9" i="1"/>
  <c r="F13" i="1" l="1"/>
  <c r="H15" i="1"/>
  <c r="J2" i="1"/>
  <c r="E7" i="1" s="1"/>
  <c r="E18" i="1" s="1"/>
  <c r="F7" i="1" l="1"/>
  <c r="D7" i="1"/>
  <c r="F9" i="1" l="1"/>
  <c r="F18" i="1"/>
  <c r="D9" i="1"/>
  <c r="D18" i="1"/>
  <c r="I23" i="1"/>
  <c r="I24" i="1" s="1"/>
  <c r="F20" i="1" s="1"/>
  <c r="H16" i="1"/>
  <c r="H18" i="1" s="1"/>
  <c r="K3" i="1" s="1"/>
  <c r="K5" i="1" s="1"/>
  <c r="C18" i="1" s="1"/>
  <c r="D13" i="1"/>
  <c r="I9" i="1"/>
  <c r="J9" i="1" s="1"/>
  <c r="I6" i="1"/>
  <c r="J6" i="1" s="1"/>
  <c r="I5" i="1"/>
  <c r="J5" i="1" s="1"/>
  <c r="F23" i="1" l="1"/>
  <c r="F27" i="1" s="1"/>
  <c r="E13" i="1"/>
  <c r="D14" i="1"/>
  <c r="I25" i="1"/>
  <c r="C20" i="1" s="1"/>
  <c r="D20" i="1"/>
  <c r="K9" i="1"/>
  <c r="K6" i="1"/>
  <c r="E20" i="1"/>
  <c r="E14" i="1"/>
  <c r="C23" i="1" l="1"/>
  <c r="C27" i="1" s="1"/>
  <c r="E9" i="1"/>
  <c r="D23" i="1"/>
  <c r="D27" i="1" s="1"/>
  <c r="E23" i="1" l="1"/>
  <c r="E27" i="1" s="1"/>
</calcChain>
</file>

<file path=xl/sharedStrings.xml><?xml version="1.0" encoding="utf-8"?>
<sst xmlns="http://schemas.openxmlformats.org/spreadsheetml/2006/main" count="55" uniqueCount="51">
  <si>
    <t>Std/Woche</t>
  </si>
  <si>
    <t>eff. ArbStd/Jahr</t>
  </si>
  <si>
    <t>Indikatoren</t>
  </si>
  <si>
    <t>Modul I</t>
  </si>
  <si>
    <t>Modul II</t>
  </si>
  <si>
    <t>Modul III</t>
  </si>
  <si>
    <t>Mediation</t>
  </si>
  <si>
    <t>Kurzzeitbetreuung</t>
  </si>
  <si>
    <t>Begleitung/Unterst.</t>
  </si>
  <si>
    <t>pro Jahr</t>
  </si>
  <si>
    <t>pro Mon.</t>
  </si>
  <si>
    <t>pro Woche</t>
  </si>
  <si>
    <t>pro Std.effektiv</t>
  </si>
  <si>
    <t xml:space="preserve">Sozialpäd. /Sozialarb. </t>
  </si>
  <si>
    <t>Erzieher</t>
  </si>
  <si>
    <t xml:space="preserve"> </t>
  </si>
  <si>
    <t>-</t>
  </si>
  <si>
    <t>Arbeitstage/Jahr</t>
  </si>
  <si>
    <t>(einmalig)</t>
  </si>
  <si>
    <t>Wochenarbeitszeit/Std.</t>
  </si>
  <si>
    <t xml:space="preserve">1 zu        </t>
  </si>
  <si>
    <t>Arbeitstage/Woche</t>
  </si>
  <si>
    <t>Arbeitszeit/Arbeitstag</t>
  </si>
  <si>
    <t>nachrichtlich nur Modul I u. II: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</si>
  <si>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</si>
  <si>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</si>
  <si>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</si>
  <si>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</si>
  <si>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</si>
  <si>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20 v.H. indirekt (Vor- und Nachbereitung,</t>
  </si>
  <si>
    <t>DB, Doku, Wegezeiten, Kooperation etc.)</t>
  </si>
  <si>
    <t>Leitung/Koordination - PersSchlüssel 1 zu</t>
  </si>
  <si>
    <t>Personalkosten/Jahr</t>
  </si>
  <si>
    <t>Anteil pro Kind / Jahr</t>
  </si>
  <si>
    <t>Anteil pro Kind / Monat</t>
  </si>
  <si>
    <t>für Einmalleistung Modul I = 50 %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</si>
  <si>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</si>
  <si>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</si>
  <si>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</si>
  <si>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</si>
  <si>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</si>
  <si>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</si>
  <si>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</si>
  <si>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Fallpauschale</t>
  </si>
  <si>
    <t>Monatspauschale</t>
  </si>
  <si>
    <t>Overhead- und Sachkostenpauschale</t>
  </si>
  <si>
    <t>Modul IV</t>
  </si>
  <si>
    <t>Bei der Mediation wird von einer direkten LZ von 14 Std. sowie einer indirekten LZ von 5 Std. ausgegangen</t>
  </si>
  <si>
    <t>Mischung 70SA : 30Erz</t>
  </si>
  <si>
    <t>Leistungszeit (Std./Woche)</t>
  </si>
  <si>
    <t>Betreuungsschlüssel (brutto) inkl. Ausfallz.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</si>
</sst>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0.0000"/>
    <numFmt numFmtId="170" formatCode="#,##0.0"/>
    <numFmt numFmtId="171" formatCode="0.00000"/>
    <numFmt numFmtId="172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3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3" fillId="0" borderId="9" xfId="2" applyNumberFormat="1" applyFont="1" applyFill="1" applyBorder="1"/>
    <xf numFmtId="166" fontId="3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6" fontId="3" fillId="0" borderId="4" xfId="0" applyNumberFormat="1" applyFont="1" applyFill="1" applyBorder="1"/>
    <xf numFmtId="166" fontId="3" fillId="0" borderId="4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66" fontId="3" fillId="0" borderId="6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66" fontId="3" fillId="0" borderId="7" xfId="0" applyNumberFormat="1" applyFont="1" applyFill="1" applyBorder="1"/>
    <xf numFmtId="9" fontId="6" fillId="0" borderId="7" xfId="2" applyFont="1" applyBorder="1" applyAlignment="1">
      <alignment horizontal="center"/>
    </xf>
    <xf numFmtId="9" fontId="6" fillId="0" borderId="8" xfId="2" applyFont="1" applyBorder="1" applyAlignment="1">
      <alignment horizontal="center"/>
    </xf>
    <xf numFmtId="168" fontId="3" fillId="0" borderId="0" xfId="2" applyNumberFormat="1" applyFont="1" applyFill="1" applyBorder="1"/>
    <xf numFmtId="0" fontId="7" fillId="0" borderId="0" xfId="0" applyFont="1"/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2" fontId="7" fillId="0" borderId="9" xfId="0" applyNumberFormat="1" applyFont="1" applyBorder="1" applyAlignment="1">
      <alignment horizontal="center"/>
    </xf>
    <xf numFmtId="0" fontId="7" fillId="0" borderId="0" xfId="0" applyFont="1" applyFill="1" applyBorder="1"/>
    <xf numFmtId="2" fontId="7" fillId="0" borderId="5" xfId="0" applyNumberFormat="1" applyFont="1" applyBorder="1" applyAlignment="1">
      <alignment horizontal="center"/>
    </xf>
    <xf numFmtId="2" fontId="7" fillId="0" borderId="0" xfId="0" applyNumberFormat="1" applyFont="1" applyFill="1" applyBorder="1"/>
    <xf numFmtId="0" fontId="7" fillId="0" borderId="9" xfId="0" applyNumberFormat="1" applyFont="1" applyFill="1" applyBorder="1"/>
    <xf numFmtId="167" fontId="7" fillId="0" borderId="0" xfId="0" applyNumberFormat="1" applyFont="1" applyFill="1" applyBorder="1"/>
    <xf numFmtId="0" fontId="7" fillId="0" borderId="4" xfId="0" applyFont="1" applyFill="1" applyBorder="1"/>
    <xf numFmtId="0" fontId="7" fillId="0" borderId="3" xfId="0" applyFont="1" applyFill="1" applyBorder="1" applyAlignment="1">
      <alignment horizontal="center"/>
    </xf>
    <xf numFmtId="166" fontId="7" fillId="0" borderId="9" xfId="0" applyNumberFormat="1" applyFont="1" applyFill="1" applyBorder="1"/>
    <xf numFmtId="166" fontId="7" fillId="0" borderId="9" xfId="0" applyNumberFormat="1" applyFont="1" applyBorder="1" applyAlignment="1">
      <alignment horizontal="center"/>
    </xf>
    <xf numFmtId="0" fontId="7" fillId="0" borderId="1" xfId="0" applyFont="1" applyFill="1" applyBorder="1"/>
    <xf numFmtId="166" fontId="7" fillId="0" borderId="7" xfId="0" applyNumberFormat="1" applyFont="1" applyFill="1" applyBorder="1"/>
    <xf numFmtId="0" fontId="7" fillId="0" borderId="11" xfId="0" applyFont="1" applyFill="1" applyBorder="1"/>
    <xf numFmtId="166" fontId="7" fillId="0" borderId="6" xfId="0" applyNumberFormat="1" applyFont="1" applyFill="1" applyBorder="1"/>
    <xf numFmtId="168" fontId="7" fillId="0" borderId="0" xfId="0" applyNumberFormat="1" applyFont="1" applyFill="1" applyBorder="1"/>
    <xf numFmtId="166" fontId="7" fillId="0" borderId="12" xfId="0" applyNumberFormat="1" applyFont="1" applyBorder="1" applyAlignment="1">
      <alignment horizontal="center"/>
    </xf>
    <xf numFmtId="0" fontId="7" fillId="0" borderId="0" xfId="0" applyFont="1" applyBorder="1"/>
    <xf numFmtId="170" fontId="7" fillId="0" borderId="0" xfId="0" applyNumberFormat="1" applyFont="1" applyBorder="1"/>
    <xf numFmtId="166" fontId="3" fillId="0" borderId="6" xfId="0" applyNumberFormat="1" applyFont="1" applyFill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166" fontId="2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71" fontId="7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7" fillId="0" borderId="5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9" fontId="7" fillId="0" borderId="0" xfId="0" applyNumberFormat="1" applyFont="1" applyFill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18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7" fillId="0" borderId="20" xfId="0" applyFont="1" applyBorder="1"/>
    <xf numFmtId="0" fontId="7" fillId="0" borderId="23" xfId="0" applyFont="1" applyBorder="1"/>
    <xf numFmtId="0" fontId="7" fillId="0" borderId="24" xfId="0" applyFont="1" applyFill="1" applyBorder="1"/>
    <xf numFmtId="0" fontId="4" fillId="0" borderId="23" xfId="0" applyFont="1" applyBorder="1"/>
    <xf numFmtId="0" fontId="7" fillId="0" borderId="25" xfId="0" applyFont="1" applyBorder="1"/>
    <xf numFmtId="0" fontId="7" fillId="0" borderId="28" xfId="0" applyFont="1" applyBorder="1"/>
    <xf numFmtId="0" fontId="3" fillId="0" borderId="29" xfId="0" applyFont="1" applyFill="1" applyBorder="1"/>
    <xf numFmtId="165" fontId="7" fillId="0" borderId="21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6" fontId="7" fillId="0" borderId="21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66" fontId="7" fillId="0" borderId="3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8" xfId="0" applyFont="1" applyBorder="1"/>
    <xf numFmtId="2" fontId="3" fillId="0" borderId="9" xfId="0" applyNumberFormat="1" applyFont="1" applyBorder="1" applyAlignment="1">
      <alignment horizontal="center"/>
    </xf>
    <xf numFmtId="167" fontId="3" fillId="0" borderId="0" xfId="0" applyNumberFormat="1" applyFont="1" applyFill="1" applyBorder="1"/>
    <xf numFmtId="166" fontId="3" fillId="0" borderId="5" xfId="0" applyNumberFormat="1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0" fontId="7" fillId="0" borderId="15" xfId="0" applyFont="1" applyFill="1" applyBorder="1"/>
    <xf numFmtId="0" fontId="7" fillId="0" borderId="23" xfId="0" applyFont="1" applyFill="1" applyBorder="1"/>
    <xf numFmtId="0" fontId="7" fillId="0" borderId="20" xfId="0" applyFont="1" applyFill="1" applyBorder="1"/>
    <xf numFmtId="0" fontId="3" fillId="0" borderId="33" xfId="0" applyFont="1" applyFill="1" applyBorder="1"/>
    <xf numFmtId="0" fontId="3" fillId="0" borderId="22" xfId="0" applyFont="1" applyFill="1" applyBorder="1"/>
    <xf numFmtId="0" fontId="3" fillId="0" borderId="20" xfId="0" applyFont="1" applyFill="1" applyBorder="1"/>
    <xf numFmtId="0" fontId="3" fillId="0" borderId="23" xfId="0" applyFont="1" applyFill="1" applyBorder="1"/>
    <xf numFmtId="166" fontId="3" fillId="0" borderId="22" xfId="0" applyNumberFormat="1" applyFont="1" applyFill="1" applyBorder="1" applyAlignment="1">
      <alignment horizontal="left"/>
    </xf>
    <xf numFmtId="0" fontId="3" fillId="0" borderId="34" xfId="0" applyFont="1" applyFill="1" applyBorder="1"/>
    <xf numFmtId="169" fontId="7" fillId="0" borderId="23" xfId="0" applyNumberFormat="1" applyFont="1" applyFill="1" applyBorder="1"/>
    <xf numFmtId="0" fontId="7" fillId="2" borderId="33" xfId="0" applyFont="1" applyFill="1" applyBorder="1"/>
    <xf numFmtId="166" fontId="3" fillId="2" borderId="6" xfId="0" applyNumberFormat="1" applyFont="1" applyFill="1" applyBorder="1"/>
    <xf numFmtId="0" fontId="3" fillId="2" borderId="33" xfId="0" applyFont="1" applyFill="1" applyBorder="1"/>
    <xf numFmtId="0" fontId="7" fillId="3" borderId="22" xfId="0" applyFont="1" applyFill="1" applyBorder="1"/>
    <xf numFmtId="1" fontId="6" fillId="3" borderId="3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>
      <alignment horizontal="center"/>
    </xf>
    <xf numFmtId="0" fontId="7" fillId="3" borderId="23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7" fillId="3" borderId="20" xfId="0" applyFont="1" applyFill="1" applyBorder="1"/>
    <xf numFmtId="2" fontId="7" fillId="3" borderId="7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3" fillId="2" borderId="6" xfId="0" applyNumberFormat="1" applyFont="1" applyFill="1" applyBorder="1"/>
    <xf numFmtId="0" fontId="7" fillId="2" borderId="11" xfId="0" applyFont="1" applyFill="1" applyBorder="1"/>
    <xf numFmtId="166" fontId="7" fillId="2" borderId="6" xfId="0" applyNumberFormat="1" applyFont="1" applyFill="1" applyBorder="1"/>
    <xf numFmtId="166" fontId="7" fillId="2" borderId="6" xfId="0" applyNumberFormat="1" applyFont="1" applyFill="1" applyBorder="1" applyAlignment="1">
      <alignment horizontal="center"/>
    </xf>
    <xf numFmtId="166" fontId="7" fillId="2" borderId="1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5" xfId="0" applyFont="1" applyBorder="1"/>
    <xf numFmtId="9" fontId="3" fillId="0" borderId="16" xfId="2" applyFont="1" applyBorder="1" applyAlignment="1">
      <alignment horizontal="center"/>
    </xf>
    <xf numFmtId="9" fontId="3" fillId="0" borderId="17" xfId="2" applyFont="1" applyBorder="1" applyAlignment="1">
      <alignment horizontal="center"/>
    </xf>
    <xf numFmtId="9" fontId="3" fillId="0" borderId="36" xfId="2" applyFont="1" applyBorder="1" applyAlignment="1">
      <alignment horizontal="center"/>
    </xf>
    <xf numFmtId="166" fontId="8" fillId="0" borderId="37" xfId="0" applyNumberFormat="1" applyFont="1" applyBorder="1" applyAlignment="1">
      <alignment horizontal="center"/>
    </xf>
    <xf numFmtId="166" fontId="2" fillId="0" borderId="37" xfId="0" applyNumberFormat="1" applyFont="1" applyBorder="1" applyAlignment="1">
      <alignment horizontal="center"/>
    </xf>
    <xf numFmtId="166" fontId="7" fillId="0" borderId="38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9" fontId="6" fillId="0" borderId="37" xfId="2" applyFont="1" applyBorder="1" applyAlignment="1">
      <alignment horizontal="center"/>
    </xf>
    <xf numFmtId="1" fontId="6" fillId="3" borderId="39" xfId="2" applyNumberFormat="1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2" fontId="7" fillId="3" borderId="37" xfId="0" applyNumberFormat="1" applyFont="1" applyFill="1" applyBorder="1" applyAlignment="1">
      <alignment horizontal="center"/>
    </xf>
    <xf numFmtId="166" fontId="7" fillId="0" borderId="37" xfId="0" applyNumberFormat="1" applyFont="1" applyBorder="1" applyAlignment="1">
      <alignment horizontal="center"/>
    </xf>
    <xf numFmtId="166" fontId="7" fillId="2" borderId="30" xfId="0" applyNumberFormat="1" applyFont="1" applyFill="1" applyBorder="1" applyAlignment="1">
      <alignment horizontal="center"/>
    </xf>
    <xf numFmtId="166" fontId="3" fillId="0" borderId="37" xfId="0" applyNumberFormat="1" applyFont="1" applyBorder="1" applyAlignment="1">
      <alignment horizontal="center"/>
    </xf>
    <xf numFmtId="9" fontId="3" fillId="0" borderId="37" xfId="2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3" fillId="2" borderId="34" xfId="0" applyFont="1" applyFill="1" applyBorder="1"/>
    <xf numFmtId="0" fontId="3" fillId="0" borderId="26" xfId="0" applyFont="1" applyFill="1" applyBorder="1"/>
    <xf numFmtId="0" fontId="7" fillId="0" borderId="14" xfId="0" applyFont="1" applyFill="1" applyBorder="1"/>
    <xf numFmtId="8" fontId="7" fillId="0" borderId="14" xfId="0" applyNumberFormat="1" applyFont="1" applyFill="1" applyBorder="1"/>
    <xf numFmtId="170" fontId="7" fillId="0" borderId="14" xfId="0" applyNumberFormat="1" applyFont="1" applyFill="1" applyBorder="1"/>
    <xf numFmtId="0" fontId="7" fillId="0" borderId="27" xfId="0" applyFont="1" applyFill="1" applyBorder="1"/>
    <xf numFmtId="0" fontId="7" fillId="0" borderId="19" xfId="0" applyFont="1" applyBorder="1"/>
    <xf numFmtId="9" fontId="3" fillId="0" borderId="9" xfId="2" applyNumberFormat="1" applyFont="1" applyFill="1" applyBorder="1"/>
    <xf numFmtId="2" fontId="7" fillId="3" borderId="30" xfId="0" applyNumberFormat="1" applyFont="1" applyFill="1" applyBorder="1" applyAlignment="1">
      <alignment horizontal="center"/>
    </xf>
    <xf numFmtId="172" fontId="7" fillId="0" borderId="9" xfId="0" applyNumberFormat="1" applyFont="1" applyBorder="1" applyAlignment="1">
      <alignment horizontal="center"/>
    </xf>
    <xf numFmtId="172" fontId="7" fillId="0" borderId="5" xfId="0" applyNumberFormat="1" applyFont="1" applyBorder="1" applyAlignment="1">
      <alignment horizontal="center"/>
    </xf>
    <xf numFmtId="172" fontId="7" fillId="0" borderId="37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showGridLines="0" tabSelected="1" view="pageLayout" zoomScale="85" zoomScaleNormal="100" zoomScalePageLayoutView="85" workbookViewId="0">
      <selection activeCell="K2" sqref="K2"/>
    </sheetView>
  </sheetViews>
  <sheetFormatPr baseColWidth="10" defaultRowHeight="12.75" x14ac:dyDescent="0.2"/>
  <cols>
    <col min="1" max="1" width="0.140625" style="24" customWidth="1"/>
    <col min="2" max="2" width="35.85546875" style="24" customWidth="1"/>
    <col min="3" max="4" width="16.85546875" style="24" customWidth="1"/>
    <col min="5" max="6" width="16.7109375" style="24" customWidth="1"/>
    <col min="7" max="7" width="21" style="24" customWidth="1"/>
    <col min="8" max="8" width="19.28515625" style="24" customWidth="1"/>
    <col min="9" max="11" width="13.85546875" style="24" customWidth="1"/>
    <col min="12" max="12" width="2.42578125" style="24" customWidth="1"/>
    <col min="13" max="16384" width="11.42578125" style="24"/>
  </cols>
  <sheetData>
    <row r="1" spans="2:12" ht="13.5" thickBot="1" x14ac:dyDescent="0.25"/>
    <row r="2" spans="2:12" ht="19.7" customHeight="1" x14ac:dyDescent="0.2">
      <c r="B2" s="63" t="s">
        <v>2</v>
      </c>
      <c r="C2" s="64" t="s">
        <v>3</v>
      </c>
      <c r="D2" s="64" t="s">
        <v>4</v>
      </c>
      <c r="E2" s="65" t="s">
        <v>5</v>
      </c>
      <c r="F2" s="129" t="s">
        <v>46</v>
      </c>
      <c r="G2" s="90"/>
      <c r="H2" s="66"/>
      <c r="I2" s="67" t="s">
        <v>0</v>
      </c>
      <c r="J2" s="68">
        <f>H13</f>
        <v>39.200000000000003</v>
      </c>
      <c r="K2" s="75" t="s">
        <v>1</v>
      </c>
      <c r="L2" s="33"/>
    </row>
    <row r="3" spans="2:12" ht="19.7" customHeight="1" x14ac:dyDescent="0.2">
      <c r="B3" s="69"/>
      <c r="C3" s="26" t="s">
        <v>6</v>
      </c>
      <c r="D3" s="26" t="s">
        <v>7</v>
      </c>
      <c r="E3" s="1" t="s">
        <v>8</v>
      </c>
      <c r="F3" s="120" t="s">
        <v>8</v>
      </c>
      <c r="G3" s="91"/>
      <c r="H3" s="11"/>
      <c r="I3" s="12" t="s">
        <v>37</v>
      </c>
      <c r="J3" s="13">
        <v>4.33</v>
      </c>
      <c r="K3" s="76">
        <f>H18</f>
        <v>1616.5296000000003</v>
      </c>
      <c r="L3" s="33"/>
    </row>
    <row r="4" spans="2:12" ht="19.7" customHeight="1" x14ac:dyDescent="0.2">
      <c r="B4" s="70"/>
      <c r="C4" s="28"/>
      <c r="D4" s="28"/>
      <c r="E4" s="29"/>
      <c r="F4" s="130"/>
      <c r="G4" s="92"/>
      <c r="H4" s="27" t="s">
        <v>9</v>
      </c>
      <c r="I4" s="2" t="s">
        <v>10</v>
      </c>
      <c r="J4" s="2" t="s">
        <v>11</v>
      </c>
      <c r="K4" s="77" t="s">
        <v>12</v>
      </c>
      <c r="L4" s="48"/>
    </row>
    <row r="5" spans="2:12" ht="19.7" customHeight="1" x14ac:dyDescent="0.2">
      <c r="B5" s="70"/>
      <c r="C5" s="28"/>
      <c r="D5" s="28"/>
      <c r="E5" s="29"/>
      <c r="F5" s="130"/>
      <c r="G5" s="100" t="s">
        <v>13</v>
      </c>
      <c r="H5" s="101"/>
      <c r="I5" s="50">
        <f>H5/12</f>
        <v>0</v>
      </c>
      <c r="J5" s="18">
        <f>I5/J3</f>
        <v>0</v>
      </c>
      <c r="K5" s="78">
        <f>H5/K3</f>
        <v>0</v>
      </c>
      <c r="L5" s="83"/>
    </row>
    <row r="6" spans="2:12" ht="19.7" customHeight="1" x14ac:dyDescent="0.2">
      <c r="B6" s="70" t="s">
        <v>49</v>
      </c>
      <c r="C6" s="28">
        <v>19</v>
      </c>
      <c r="D6" s="34">
        <f>(1210/0.8)/60/4.33</f>
        <v>5.8217859892224784</v>
      </c>
      <c r="E6" s="32">
        <f>(1040/0.8)/60/4.33</f>
        <v>5.0038491147036179</v>
      </c>
      <c r="F6" s="139">
        <f>(1300/0.8)/60/4.33</f>
        <v>6.254811393379522</v>
      </c>
      <c r="G6" s="102" t="s">
        <v>14</v>
      </c>
      <c r="H6" s="101"/>
      <c r="I6" s="50">
        <f>H6/12</f>
        <v>0</v>
      </c>
      <c r="J6" s="18">
        <f>I6/J3</f>
        <v>0</v>
      </c>
      <c r="K6" s="78">
        <f>H6/K3</f>
        <v>0</v>
      </c>
      <c r="L6" s="83"/>
    </row>
    <row r="7" spans="2:12" ht="19.7" customHeight="1" x14ac:dyDescent="0.2">
      <c r="B7" s="70" t="s">
        <v>38</v>
      </c>
      <c r="C7" s="85" t="s">
        <v>16</v>
      </c>
      <c r="D7" s="152">
        <f>D6/(J2*(1-H17))</f>
        <v>0.18799360595525955</v>
      </c>
      <c r="E7" s="153">
        <f>E6/(J2*(1-H17))</f>
        <v>0.16158128115162804</v>
      </c>
      <c r="F7" s="154">
        <f>F6/(J2*(1-H17))</f>
        <v>0.20197660143953505</v>
      </c>
      <c r="G7" s="94"/>
      <c r="H7" s="14"/>
      <c r="I7" s="15"/>
      <c r="J7" s="14"/>
      <c r="K7" s="79"/>
      <c r="L7" s="83"/>
    </row>
    <row r="8" spans="2:12" ht="19.7" customHeight="1" x14ac:dyDescent="0.2">
      <c r="B8" s="72" t="s">
        <v>50</v>
      </c>
      <c r="C8" s="28" t="s">
        <v>18</v>
      </c>
      <c r="D8" s="28"/>
      <c r="E8" s="29"/>
      <c r="F8" s="130"/>
      <c r="G8" s="95"/>
      <c r="H8" s="16"/>
      <c r="I8" s="17"/>
      <c r="J8" s="16"/>
      <c r="K8" s="80"/>
      <c r="L8" s="83"/>
    </row>
    <row r="9" spans="2:12" ht="19.7" customHeight="1" x14ac:dyDescent="0.2">
      <c r="B9" s="72" t="s">
        <v>20</v>
      </c>
      <c r="C9" s="7" t="s">
        <v>16</v>
      </c>
      <c r="D9" s="141">
        <f>1/D7</f>
        <v>5.3193298512396705</v>
      </c>
      <c r="E9" s="140">
        <f>1/E7</f>
        <v>6.1888356923076939</v>
      </c>
      <c r="F9" s="142">
        <f>1/F7</f>
        <v>4.951068553846155</v>
      </c>
      <c r="G9" s="93" t="s">
        <v>48</v>
      </c>
      <c r="H9" s="18">
        <f>(H5*0.7)+(H6*0.3)</f>
        <v>0</v>
      </c>
      <c r="I9" s="19">
        <f>H9/12</f>
        <v>0</v>
      </c>
      <c r="J9" s="20">
        <f>I9/J3</f>
        <v>0</v>
      </c>
      <c r="K9" s="81">
        <f>H9/K3</f>
        <v>0</v>
      </c>
      <c r="L9" s="33"/>
    </row>
    <row r="10" spans="2:12" ht="19.7" customHeight="1" x14ac:dyDescent="0.2">
      <c r="B10" s="69"/>
      <c r="C10" s="26"/>
      <c r="D10" s="21"/>
      <c r="E10" s="22"/>
      <c r="F10" s="131"/>
      <c r="G10" s="94"/>
      <c r="H10" s="30"/>
      <c r="I10" s="31"/>
      <c r="J10" s="31"/>
      <c r="K10" s="82"/>
      <c r="L10" s="33"/>
    </row>
    <row r="11" spans="2:12" ht="19.7" customHeight="1" x14ac:dyDescent="0.2">
      <c r="B11" s="103" t="s">
        <v>23</v>
      </c>
      <c r="C11" s="155" t="s">
        <v>47</v>
      </c>
      <c r="D11" s="104"/>
      <c r="E11" s="105"/>
      <c r="F11" s="132"/>
      <c r="G11" s="95"/>
      <c r="H11" s="30"/>
      <c r="I11" s="3"/>
      <c r="J11" s="4" t="s">
        <v>15</v>
      </c>
      <c r="K11" s="71"/>
      <c r="L11" s="33"/>
    </row>
    <row r="12" spans="2:12" ht="19.7" customHeight="1" x14ac:dyDescent="0.2">
      <c r="B12" s="106" t="s">
        <v>25</v>
      </c>
      <c r="C12" s="156"/>
      <c r="D12" s="107"/>
      <c r="E12" s="108"/>
      <c r="F12" s="133"/>
      <c r="G12" s="94" t="s">
        <v>17</v>
      </c>
      <c r="H12" s="5">
        <v>261</v>
      </c>
      <c r="I12" s="6"/>
      <c r="J12" s="35"/>
      <c r="K12" s="71"/>
      <c r="L12" s="33"/>
    </row>
    <row r="13" spans="2:12" ht="19.7" customHeight="1" x14ac:dyDescent="0.2">
      <c r="B13" s="106" t="s">
        <v>27</v>
      </c>
      <c r="C13" s="156"/>
      <c r="D13" s="109">
        <f>D6/100*80</f>
        <v>4.657428791377983</v>
      </c>
      <c r="E13" s="110">
        <f>E6/100*80</f>
        <v>4.0030792917628943</v>
      </c>
      <c r="F13" s="134">
        <f>F6/100*80</f>
        <v>5.0038491147036179</v>
      </c>
      <c r="G13" s="143" t="s">
        <v>19</v>
      </c>
      <c r="H13" s="114">
        <v>39.200000000000003</v>
      </c>
      <c r="I13" s="31"/>
      <c r="J13" s="3"/>
      <c r="K13" s="71"/>
      <c r="L13" s="33"/>
    </row>
    <row r="14" spans="2:12" ht="19.7" customHeight="1" x14ac:dyDescent="0.2">
      <c r="B14" s="106" t="s">
        <v>29</v>
      </c>
      <c r="C14" s="156"/>
      <c r="D14" s="109">
        <f>D6/100*20</f>
        <v>1.1643571978444958</v>
      </c>
      <c r="E14" s="110">
        <f>E6/100*20</f>
        <v>1.0007698229407236</v>
      </c>
      <c r="F14" s="134">
        <f>F6/100*20</f>
        <v>1.2509622786759045</v>
      </c>
      <c r="G14" s="96" t="s">
        <v>21</v>
      </c>
      <c r="H14" s="36">
        <v>5</v>
      </c>
      <c r="I14" s="31"/>
      <c r="J14" s="3"/>
      <c r="K14" s="71"/>
      <c r="L14" s="33"/>
    </row>
    <row r="15" spans="2:12" ht="19.7" customHeight="1" x14ac:dyDescent="0.2">
      <c r="B15" s="106" t="s">
        <v>30</v>
      </c>
      <c r="C15" s="156"/>
      <c r="D15" s="109"/>
      <c r="E15" s="110"/>
      <c r="F15" s="134"/>
      <c r="G15" s="96" t="s">
        <v>22</v>
      </c>
      <c r="H15" s="36">
        <f>H13/H14</f>
        <v>7.8400000000000007</v>
      </c>
      <c r="I15" s="31"/>
      <c r="J15" s="86"/>
      <c r="K15" s="71"/>
      <c r="L15" s="33"/>
    </row>
    <row r="16" spans="2:12" ht="19.7" customHeight="1" x14ac:dyDescent="0.2">
      <c r="B16" s="111"/>
      <c r="C16" s="157"/>
      <c r="D16" s="112"/>
      <c r="E16" s="113"/>
      <c r="F16" s="151"/>
      <c r="G16" s="96" t="s">
        <v>24</v>
      </c>
      <c r="H16" s="36">
        <f>H15*H12</f>
        <v>2046.2400000000002</v>
      </c>
      <c r="I16" s="31"/>
      <c r="J16" s="3"/>
      <c r="K16" s="71"/>
      <c r="L16" s="33"/>
    </row>
    <row r="17" spans="2:12" ht="19.7" customHeight="1" x14ac:dyDescent="0.2">
      <c r="B17" s="70"/>
      <c r="C17" s="41"/>
      <c r="D17" s="41"/>
      <c r="E17" s="60"/>
      <c r="F17" s="135"/>
      <c r="G17" s="96" t="s">
        <v>26</v>
      </c>
      <c r="H17" s="150">
        <v>0.21</v>
      </c>
      <c r="I17" s="33"/>
      <c r="J17" s="33"/>
      <c r="K17" s="71"/>
      <c r="L17" s="33"/>
    </row>
    <row r="18" spans="2:12" ht="19.7" customHeight="1" x14ac:dyDescent="0.2">
      <c r="B18" s="74" t="s">
        <v>40</v>
      </c>
      <c r="C18" s="9">
        <f>C6*K5</f>
        <v>0</v>
      </c>
      <c r="D18" s="41">
        <f>D7*H5/12</f>
        <v>0</v>
      </c>
      <c r="E18" s="60">
        <f>E7*H9/12</f>
        <v>0</v>
      </c>
      <c r="F18" s="135">
        <f>F7*H5/12</f>
        <v>0</v>
      </c>
      <c r="G18" s="96" t="s">
        <v>28</v>
      </c>
      <c r="H18" s="8">
        <f>H16-(H17*H16)</f>
        <v>1616.5296000000003</v>
      </c>
      <c r="I18" s="23"/>
      <c r="J18" s="31"/>
      <c r="K18" s="71"/>
      <c r="L18" s="33"/>
    </row>
    <row r="19" spans="2:12" ht="19.7" customHeight="1" x14ac:dyDescent="0.2">
      <c r="B19" s="74"/>
      <c r="C19" s="28"/>
      <c r="D19" s="28"/>
      <c r="E19" s="29"/>
      <c r="F19" s="130"/>
      <c r="G19" s="92"/>
      <c r="H19" s="25"/>
      <c r="I19" s="37"/>
      <c r="J19" s="31"/>
      <c r="K19" s="71"/>
      <c r="L19" s="33"/>
    </row>
    <row r="20" spans="2:12" ht="19.7" customHeight="1" x14ac:dyDescent="0.2">
      <c r="B20" s="74" t="s">
        <v>41</v>
      </c>
      <c r="C20" s="41">
        <f>I25</f>
        <v>0</v>
      </c>
      <c r="D20" s="41">
        <f>I24</f>
        <v>0</v>
      </c>
      <c r="E20" s="60">
        <f>I24</f>
        <v>0</v>
      </c>
      <c r="F20" s="135">
        <f>I24</f>
        <v>0</v>
      </c>
      <c r="G20" s="91"/>
      <c r="H20" s="33"/>
      <c r="I20" s="33"/>
      <c r="J20" s="31"/>
      <c r="K20" s="71"/>
      <c r="L20" s="33"/>
    </row>
    <row r="21" spans="2:12" ht="19.7" customHeight="1" x14ac:dyDescent="0.2">
      <c r="B21" s="74"/>
      <c r="C21" s="28"/>
      <c r="D21" s="28"/>
      <c r="E21" s="29"/>
      <c r="F21" s="121"/>
      <c r="G21" s="97" t="s">
        <v>31</v>
      </c>
      <c r="H21" s="38"/>
      <c r="I21" s="39">
        <v>50</v>
      </c>
      <c r="J21" s="33"/>
      <c r="K21" s="71"/>
      <c r="L21" s="33"/>
    </row>
    <row r="22" spans="2:12" ht="19.7" customHeight="1" x14ac:dyDescent="0.2">
      <c r="B22" s="100" t="s">
        <v>45</v>
      </c>
      <c r="C22" s="117"/>
      <c r="D22" s="117"/>
      <c r="E22" s="118"/>
      <c r="F22" s="136"/>
      <c r="G22" s="143" t="s">
        <v>32</v>
      </c>
      <c r="H22" s="115"/>
      <c r="I22" s="116"/>
      <c r="J22" s="33"/>
      <c r="K22" s="71"/>
      <c r="L22" s="33"/>
    </row>
    <row r="23" spans="2:12" ht="19.7" customHeight="1" x14ac:dyDescent="0.2">
      <c r="B23" s="74" t="s">
        <v>39</v>
      </c>
      <c r="C23" s="9">
        <f>SUM(C18,C20,C22)</f>
        <v>0</v>
      </c>
      <c r="D23" s="9">
        <f>SUM(D18:D22)</f>
        <v>0</v>
      </c>
      <c r="E23" s="87">
        <f>SUM(E18:E22)</f>
        <v>0</v>
      </c>
      <c r="F23" s="137">
        <f>SUM(F18:F22)</f>
        <v>0</v>
      </c>
      <c r="G23" s="96" t="s">
        <v>33</v>
      </c>
      <c r="H23" s="33"/>
      <c r="I23" s="40">
        <f>I22/I21</f>
        <v>0</v>
      </c>
      <c r="J23" s="33"/>
      <c r="K23" s="71"/>
      <c r="L23" s="33"/>
    </row>
    <row r="24" spans="2:12" ht="19.7" customHeight="1" x14ac:dyDescent="0.2">
      <c r="B24" s="74"/>
      <c r="C24" s="9"/>
      <c r="D24" s="9"/>
      <c r="E24" s="87"/>
      <c r="F24" s="137"/>
      <c r="G24" s="95" t="s">
        <v>34</v>
      </c>
      <c r="H24" s="42"/>
      <c r="I24" s="43">
        <f>I23/12</f>
        <v>0</v>
      </c>
      <c r="J24" s="33"/>
      <c r="K24" s="71"/>
      <c r="L24" s="33"/>
    </row>
    <row r="25" spans="2:12" ht="19.7" customHeight="1" thickBot="1" x14ac:dyDescent="0.25">
      <c r="B25" s="74" t="s">
        <v>36</v>
      </c>
      <c r="C25" s="88">
        <v>0.98</v>
      </c>
      <c r="D25" s="88">
        <v>0.98</v>
      </c>
      <c r="E25" s="89">
        <v>0.98</v>
      </c>
      <c r="F25" s="138">
        <v>0.98</v>
      </c>
      <c r="G25" s="98" t="s">
        <v>35</v>
      </c>
      <c r="H25" s="44"/>
      <c r="I25" s="45">
        <f>I24*0.5</f>
        <v>0</v>
      </c>
      <c r="J25" s="33"/>
      <c r="K25" s="71"/>
      <c r="L25" s="33"/>
    </row>
    <row r="26" spans="2:12" ht="19.7" customHeight="1" x14ac:dyDescent="0.2">
      <c r="B26" s="122"/>
      <c r="C26" s="123"/>
      <c r="D26" s="123"/>
      <c r="E26" s="124"/>
      <c r="F26" s="125"/>
      <c r="G26" s="99"/>
      <c r="H26" s="4"/>
      <c r="I26" s="33"/>
      <c r="J26" s="46"/>
      <c r="K26" s="71"/>
      <c r="L26" s="33"/>
    </row>
    <row r="27" spans="2:12" ht="19.7" customHeight="1" x14ac:dyDescent="0.25">
      <c r="B27" s="84" t="s">
        <v>42</v>
      </c>
      <c r="C27" s="51">
        <f>C23*100/98</f>
        <v>0</v>
      </c>
      <c r="D27" s="51">
        <f>D23*100/98</f>
        <v>0</v>
      </c>
      <c r="E27" s="55">
        <f>E23*100/98</f>
        <v>0</v>
      </c>
      <c r="F27" s="126">
        <f>F23*100/98</f>
        <v>0</v>
      </c>
      <c r="G27" s="99"/>
      <c r="H27" s="4"/>
      <c r="I27" s="33"/>
      <c r="J27" s="62"/>
      <c r="K27" s="71"/>
      <c r="L27" s="33"/>
    </row>
    <row r="28" spans="2:12" ht="19.7" customHeight="1" x14ac:dyDescent="0.2">
      <c r="B28" s="84"/>
      <c r="C28" s="10" t="s">
        <v>43</v>
      </c>
      <c r="D28" s="10" t="s">
        <v>44</v>
      </c>
      <c r="E28" s="54" t="s">
        <v>44</v>
      </c>
      <c r="F28" s="127" t="s">
        <v>44</v>
      </c>
      <c r="G28" s="91"/>
      <c r="H28" s="33"/>
      <c r="I28" s="33"/>
      <c r="J28" s="46"/>
      <c r="K28" s="71"/>
      <c r="L28" s="52"/>
    </row>
    <row r="29" spans="2:12" ht="19.7" customHeight="1" thickBot="1" x14ac:dyDescent="0.25">
      <c r="B29" s="73"/>
      <c r="C29" s="47"/>
      <c r="D29" s="47"/>
      <c r="E29" s="61"/>
      <c r="F29" s="128"/>
      <c r="G29" s="144"/>
      <c r="H29" s="145"/>
      <c r="I29" s="146"/>
      <c r="J29" s="147"/>
      <c r="K29" s="148"/>
      <c r="L29" s="33"/>
    </row>
    <row r="30" spans="2:12" ht="19.7" customHeight="1" x14ac:dyDescent="0.2">
      <c r="G30" s="119"/>
      <c r="H30" s="48"/>
      <c r="I30" s="48"/>
      <c r="J30" s="49"/>
      <c r="K30" s="149"/>
      <c r="L30" s="48"/>
    </row>
    <row r="31" spans="2:12" ht="19.7" customHeight="1" x14ac:dyDescent="0.2">
      <c r="E31" s="48"/>
      <c r="F31" s="48"/>
      <c r="G31" s="119"/>
      <c r="H31" s="48"/>
      <c r="I31" s="48"/>
      <c r="J31" s="48"/>
      <c r="K31" s="48"/>
      <c r="L31" s="48"/>
    </row>
    <row r="32" spans="2:12" x14ac:dyDescent="0.2">
      <c r="E32" s="48"/>
      <c r="F32" s="48"/>
    </row>
    <row r="33" spans="5:12" x14ac:dyDescent="0.2">
      <c r="E33" s="48"/>
      <c r="F33" s="48"/>
      <c r="G33" s="33"/>
      <c r="H33" s="33"/>
      <c r="I33" s="56"/>
      <c r="J33" s="33"/>
      <c r="K33" s="33"/>
      <c r="L33" s="33"/>
    </row>
    <row r="34" spans="5:12" x14ac:dyDescent="0.2">
      <c r="E34" s="48"/>
      <c r="F34" s="48"/>
      <c r="G34" s="33"/>
      <c r="H34" s="33"/>
      <c r="I34" s="33"/>
      <c r="J34" s="57"/>
      <c r="K34" s="57"/>
      <c r="L34" s="57"/>
    </row>
    <row r="35" spans="5:12" x14ac:dyDescent="0.2">
      <c r="E35" s="48"/>
      <c r="F35" s="48"/>
      <c r="G35" s="33"/>
      <c r="H35" s="33"/>
      <c r="I35" s="33"/>
      <c r="J35" s="58"/>
      <c r="K35" s="58"/>
      <c r="L35" s="58"/>
    </row>
    <row r="36" spans="5:12" x14ac:dyDescent="0.2">
      <c r="E36" s="48"/>
      <c r="F36" s="48"/>
      <c r="G36" s="58"/>
      <c r="H36" s="33"/>
      <c r="I36" s="58"/>
      <c r="J36" s="58"/>
      <c r="K36" s="58"/>
      <c r="L36" s="58"/>
    </row>
    <row r="37" spans="5:12" x14ac:dyDescent="0.2">
      <c r="G37" s="58"/>
      <c r="H37" s="33"/>
      <c r="I37" s="58"/>
      <c r="J37" s="58"/>
      <c r="K37" s="58"/>
      <c r="L37" s="58"/>
    </row>
    <row r="38" spans="5:12" x14ac:dyDescent="0.2">
      <c r="G38" s="58"/>
      <c r="H38" s="33"/>
      <c r="I38" s="58"/>
      <c r="J38" s="58"/>
      <c r="K38" s="58"/>
      <c r="L38" s="58"/>
    </row>
    <row r="39" spans="5:12" x14ac:dyDescent="0.2">
      <c r="G39" s="58"/>
      <c r="H39" s="33"/>
      <c r="I39" s="58"/>
      <c r="J39" s="58"/>
      <c r="K39" s="58"/>
      <c r="L39" s="58"/>
    </row>
    <row r="40" spans="5:12" x14ac:dyDescent="0.2">
      <c r="G40" s="58"/>
      <c r="H40" s="33"/>
      <c r="I40" s="58"/>
      <c r="J40" s="58"/>
      <c r="K40" s="58"/>
      <c r="L40" s="58"/>
    </row>
    <row r="41" spans="5:12" x14ac:dyDescent="0.2">
      <c r="G41" s="58"/>
      <c r="H41" s="33"/>
      <c r="I41" s="58"/>
      <c r="J41" s="58"/>
      <c r="K41" s="58"/>
      <c r="L41" s="58"/>
    </row>
    <row r="42" spans="5:12" x14ac:dyDescent="0.2">
      <c r="G42" s="58"/>
      <c r="H42" s="33"/>
      <c r="I42" s="58"/>
      <c r="J42" s="59"/>
      <c r="K42" s="59"/>
      <c r="L42" s="59"/>
    </row>
    <row r="43" spans="5:12" x14ac:dyDescent="0.2">
      <c r="G43" s="58"/>
      <c r="H43" s="33"/>
      <c r="I43" s="58"/>
      <c r="J43" s="58"/>
      <c r="K43" s="58"/>
      <c r="L43" s="58"/>
    </row>
    <row r="44" spans="5:12" ht="114.75" customHeight="1" x14ac:dyDescent="0.2">
      <c r="G44" s="58"/>
      <c r="H44" s="33"/>
      <c r="I44" s="58"/>
      <c r="J44" s="58"/>
      <c r="K44" s="58"/>
      <c r="L44" s="58"/>
    </row>
    <row r="45" spans="5:12" x14ac:dyDescent="0.2">
      <c r="G45" s="53"/>
      <c r="I45" s="53"/>
      <c r="J45" s="53"/>
    </row>
    <row r="46" spans="5:12" x14ac:dyDescent="0.2">
      <c r="G46" s="53"/>
      <c r="I46" s="53"/>
      <c r="J46" s="53"/>
    </row>
    <row r="47" spans="5:12" x14ac:dyDescent="0.2">
      <c r="G47" s="53"/>
      <c r="I47" s="53"/>
      <c r="J47" s="53"/>
    </row>
    <row r="48" spans="5:12" x14ac:dyDescent="0.2">
      <c r="G48" s="53"/>
      <c r="I48" s="53"/>
    </row>
  </sheetData>
  <sheetProtection password="BF12" sheet="1" objects="1" scenarios="1"/>
  <protectedRanges>
    <protectedRange sqref="H5:H6 H13 I22 C22:F22" name="Bereich1"/>
  </protectedRanges>
  <mergeCells count="1">
    <mergeCell ref="C11:C16"/>
  </mergeCells>
  <pageMargins left="0.25" right="0.25" top="0.75" bottom="0.75" header="0.3" footer="0.3"/>
  <pageSetup paperSize="9" scale="79" fitToHeight="0" orientation="landscape" horizontalDpi="300" verticalDpi="300" r:id="rId1"/>
  <headerFooter>
    <oddHeader xml:space="preserve">&amp;C&amp;"-,Fett"&amp;16Anlage 2: Berechnungsbogen Erziehungsbeistandschaft
&amp;11Träger: 
Laufzeit ab: </oddHeader>
    <oddFooter>&amp;CKalkulationsmodell: Verabschiedet in der VK vom 05.12.2018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Ebers, Saskia (Soziales)</cp:lastModifiedBy>
  <cp:lastPrinted>2019-08-14T06:43:48Z</cp:lastPrinted>
  <dcterms:created xsi:type="dcterms:W3CDTF">2014-03-11T12:58:34Z</dcterms:created>
  <dcterms:modified xsi:type="dcterms:W3CDTF">2019-08-14T06:43:55Z</dcterms:modified>
</cp:coreProperties>
</file>